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604" activeTab="0"/>
  </bookViews>
  <sheets>
    <sheet name="Prihodi i rashodi po EK.K" sheetId="1" r:id="rId1"/>
  </sheets>
  <definedNames>
    <definedName name="_xlnm.Print_Area" localSheetId="0">'Prihodi i rashodi po EK.K'!$A$1:$H$114</definedName>
  </definedNames>
  <calcPr fullCalcOnLoad="1"/>
</workbook>
</file>

<file path=xl/sharedStrings.xml><?xml version="1.0" encoding="utf-8"?>
<sst xmlns="http://schemas.openxmlformats.org/spreadsheetml/2006/main" count="138" uniqueCount="128">
  <si>
    <t>Naziv računa</t>
  </si>
  <si>
    <t>Rashodi za zaposlene</t>
  </si>
  <si>
    <t>Plaće</t>
  </si>
  <si>
    <t xml:space="preserve">Ostali rashodi za zaposlene </t>
  </si>
  <si>
    <t>Doprinosi na plaće</t>
  </si>
  <si>
    <t>Materijalni rashodi</t>
  </si>
  <si>
    <t>Naknade troškova zaposlenima</t>
  </si>
  <si>
    <t>Naknade za prijevoz, za rad na terenu i odvojeni život</t>
  </si>
  <si>
    <t>Rashodi za materijal i energiju</t>
  </si>
  <si>
    <t>Uredski materijal i ostali materijalni rashodi</t>
  </si>
  <si>
    <t>Rashodi za usluge</t>
  </si>
  <si>
    <t>Ostale usluge</t>
  </si>
  <si>
    <t>Ostali nespomenuti rashodi poslovanja</t>
  </si>
  <si>
    <t>Financijski rashodi</t>
  </si>
  <si>
    <t>Ostali financijski rashodi</t>
  </si>
  <si>
    <t>Postrojenja i oprema</t>
  </si>
  <si>
    <t>Rashodi za nabavu proizvedene dugotrajne imovine</t>
  </si>
  <si>
    <t xml:space="preserve">Naknade troškova osobama izvan radnog odnosa </t>
  </si>
  <si>
    <t>RASHODI I IZDACI</t>
  </si>
  <si>
    <t>PRIHODI I PRIMICI</t>
  </si>
  <si>
    <t xml:space="preserve">Račun prihoda/
primitka </t>
  </si>
  <si>
    <t>Pomoći iz inozemstva i od subjekata unutar općeg proračuna</t>
  </si>
  <si>
    <t>Prihodi iz nadležnog proračuna i od HZZO-a temeljem ugovornih obveza</t>
  </si>
  <si>
    <t>Prihodi iz nadležnog proračuna za financiranje rashoda poslovanja</t>
  </si>
  <si>
    <t>Prihodi iz nadležnog proračuna za financiranje rashoda za nabavu nefinancijske imovine</t>
  </si>
  <si>
    <t>Prihodi od prodaje proizvoda i robe te pruženih usluga</t>
  </si>
  <si>
    <t>Prihodi od prodaje proizvoda i robe te pruženih usluga i prihodi od donacija</t>
  </si>
  <si>
    <t>Prihodi po posebnim propisima</t>
  </si>
  <si>
    <t>Sufinanciranje cijene usluge, participacije i slično</t>
  </si>
  <si>
    <t>Pomoći proračunskim korisnicima iz proračuna koji im nije nadležan</t>
  </si>
  <si>
    <t>Indeks</t>
  </si>
  <si>
    <t>6=5/2*100</t>
  </si>
  <si>
    <t>7=5/4*100</t>
  </si>
  <si>
    <t>Račun rashoda/
izdatka</t>
  </si>
  <si>
    <t>Plaće za redovan rad</t>
  </si>
  <si>
    <t>Doprinosi za obvezno zdravstveno osiguranje</t>
  </si>
  <si>
    <t>Doprinosi za obvezno osiguranje u slučaju nezaposlenosti</t>
  </si>
  <si>
    <t>3211</t>
  </si>
  <si>
    <t>Službena putovanja</t>
  </si>
  <si>
    <t>3212</t>
  </si>
  <si>
    <t>3221</t>
  </si>
  <si>
    <t>3223</t>
  </si>
  <si>
    <t>Energija</t>
  </si>
  <si>
    <t>3224</t>
  </si>
  <si>
    <t>Materijal i dijelovi za tekuće i investicijsko održavanje</t>
  </si>
  <si>
    <t>3121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</si>
  <si>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</si>
  <si>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</si>
  <si>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</si>
  <si>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</si>
  <si>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</si>
  <si>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</si>
  <si>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3238</t>
  </si>
  <si>
    <t>Računalne usluge</t>
  </si>
  <si>
    <t>3239</t>
  </si>
  <si>
    <t>3291</t>
  </si>
  <si>
    <t>Naknade za rad predstavničkih i izvršnih tijela, povjerenstava i slično</t>
  </si>
  <si>
    <t>3293</t>
  </si>
  <si>
    <t>Reprezentacija</t>
  </si>
  <si>
    <t>Pristojbe i naknade</t>
  </si>
  <si>
    <t>3299</t>
  </si>
  <si>
    <t>3431</t>
  </si>
  <si>
    <t>Bankarske usluge i usluge platnog prometa</t>
  </si>
  <si>
    <t>4221</t>
  </si>
  <si>
    <t>Uredska oprema i namještaj</t>
  </si>
  <si>
    <t>4222</t>
  </si>
  <si>
    <t>Komunikacijska oprema</t>
  </si>
  <si>
    <t xml:space="preserve">UKUPNO PRIHODI </t>
  </si>
  <si>
    <t>UKUPNO RASHODI</t>
  </si>
  <si>
    <t>PO EKONOMSKOJ KLASIFIKACIJI</t>
  </si>
  <si>
    <t>Ostali nespomenuti prihodi po posebnim propisima</t>
  </si>
  <si>
    <t xml:space="preserve">Donacije od pravnih i fizičkih osoba </t>
  </si>
  <si>
    <t>Pomoći iz drž.pror.temeljem prijenosa EU sredstava</t>
  </si>
  <si>
    <t>Pomoći proračunu iz drugih proračuna</t>
  </si>
  <si>
    <t>Stručno usavršavanje zaposlenika</t>
  </si>
  <si>
    <t>Ostale naknade troškova zaposlenima</t>
  </si>
  <si>
    <t>Materijal i sirovine</t>
  </si>
  <si>
    <t>Sitni inventar i auto gume</t>
  </si>
  <si>
    <t>Službena, radna i zaštitna odjeća i obuća</t>
  </si>
  <si>
    <t>Zakuonine i najamnine</t>
  </si>
  <si>
    <t>Zdravstvene i veterinarske usluge</t>
  </si>
  <si>
    <t>Intelektualne i osobne usluge</t>
  </si>
  <si>
    <t>Članarine i norme</t>
  </si>
  <si>
    <t>Knjige,umjetnička djela i ostale izložb.vrijednosti</t>
  </si>
  <si>
    <t>Knjige</t>
  </si>
  <si>
    <t>Sportska i glazbena oprema</t>
  </si>
  <si>
    <t>Rashodi za nabavu neproizvedenedugotrajne imovine</t>
  </si>
  <si>
    <t>Nematerijalna imovina</t>
  </si>
  <si>
    <t>Licence</t>
  </si>
  <si>
    <t>Zatezne kamate</t>
  </si>
  <si>
    <t xml:space="preserve">Naknade građanima i kućanstvima </t>
  </si>
  <si>
    <t>Ostale naknade građanima i kućanstvim aiz proračuna</t>
  </si>
  <si>
    <t>Naknade građanima i kućanstvima u naravi</t>
  </si>
  <si>
    <t>Rashodi za nabavu nefinancijske imovine</t>
  </si>
  <si>
    <t xml:space="preserve">Ostvarenje/
izvršenje 2020. </t>
  </si>
  <si>
    <t>Naknade građanima i kućastvima u novcu</t>
  </si>
  <si>
    <t>Naknade građaima i i kućanstvima iz EU sredstava</t>
  </si>
  <si>
    <t>Plaće za prekovremeni rad</t>
  </si>
  <si>
    <t>Plaće za posebne uvjete rada</t>
  </si>
  <si>
    <t>Oprema za održavanje i zaštitu</t>
  </si>
  <si>
    <t>Uređaji, strojevi i oprema za ostale namjene</t>
  </si>
  <si>
    <t>Ulaganja u računalne programe</t>
  </si>
  <si>
    <t>Nematerijalna proizvedena imovina</t>
  </si>
  <si>
    <t xml:space="preserve">Ostali prihodi za posebne namjene </t>
  </si>
  <si>
    <t>Prihodi s naslova osiguranja, refundacije štete i totalne štete</t>
  </si>
  <si>
    <t>Prihodi od imovine</t>
  </si>
  <si>
    <t>641</t>
  </si>
  <si>
    <t>Prihodi od financijske imovine</t>
  </si>
  <si>
    <t>Usluge promidžbe i informiranja</t>
  </si>
  <si>
    <t>Ostali prihodi</t>
  </si>
  <si>
    <t>Kazne, upravne mjere i ostali prihodi</t>
  </si>
  <si>
    <t>Voditelj računovodstva:</t>
  </si>
  <si>
    <t>Ravnateljica:</t>
  </si>
  <si>
    <t>Davor Nosil</t>
  </si>
  <si>
    <t>Olivela Franko mag. prim. educ.</t>
  </si>
  <si>
    <t>Izvorni plan 2021</t>
  </si>
  <si>
    <t>Tekući plan 2021</t>
  </si>
  <si>
    <t xml:space="preserve">Ostvarenje/
izvršenje 2021. </t>
  </si>
  <si>
    <t>Medicinska i laboratorijska oprema</t>
  </si>
  <si>
    <t>IZVJEŠTAJ O IZVRŠENJU FINANCIJSKOG PLANA 1-6/2022. G</t>
  </si>
  <si>
    <t>Izvorni plan 2022</t>
  </si>
  <si>
    <t>Tekući plan 2022</t>
  </si>
  <si>
    <t xml:space="preserve">Ostvarenje/
izvršenje 2022. </t>
  </si>
  <si>
    <t>Mali Lošinj 22.07.2022.</t>
  </si>
  <si>
    <t>3296</t>
  </si>
  <si>
    <t>Troškovi sudskih postupaka</t>
  </si>
  <si>
    <t>Višak prihoda 2021 g.</t>
  </si>
  <si>
    <t xml:space="preserve">SVEUKUPNO PRIHODI </t>
  </si>
</sst>
</file>

<file path=xl/styles.xml><?xml version="1.0" encoding="utf-8"?>
<styleSheet xmlns="http://schemas.openxmlformats.org/spreadsheetml/2006/main">
  <numFmts count="5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0.0000"/>
    <numFmt numFmtId="186" formatCode="0.0"/>
    <numFmt numFmtId="187" formatCode="0.000"/>
    <numFmt numFmtId="188" formatCode="0.00000"/>
    <numFmt numFmtId="189" formatCode="0.000000"/>
    <numFmt numFmtId="190" formatCode="#,##0\ &quot;SIT&quot;;\-#,##0\ &quot;SIT&quot;"/>
    <numFmt numFmtId="191" formatCode="#,##0\ &quot;SIT&quot;;[Red]\-#,##0\ &quot;SIT&quot;"/>
    <numFmt numFmtId="192" formatCode="#,##0.00\ &quot;SIT&quot;;\-#,##0.00\ &quot;SIT&quot;"/>
    <numFmt numFmtId="193" formatCode="#,##0.00\ &quot;SIT&quot;;[Red]\-#,##0.00\ &quot;SIT&quot;"/>
    <numFmt numFmtId="194" formatCode="_-* #,##0\ &quot;SIT&quot;_-;\-* #,##0\ &quot;SIT&quot;_-;_-* &quot;-&quot;\ &quot;SIT&quot;_-;_-@_-"/>
    <numFmt numFmtId="195" formatCode="_-* #,##0\ _S_I_T_-;\-* #,##0\ _S_I_T_-;_-* &quot;-&quot;\ _S_I_T_-;_-@_-"/>
    <numFmt numFmtId="196" formatCode="_-* #,##0.00\ &quot;SIT&quot;_-;\-* #,##0.00\ &quot;SIT&quot;_-;_-* &quot;-&quot;??\ &quot;SIT&quot;_-;_-@_-"/>
    <numFmt numFmtId="197" formatCode="_-* #,##0.00\ _S_I_T_-;\-* #,##0.00\ _S_I_T_-;_-* &quot;-&quot;??\ _S_I_T_-;_-@_-"/>
    <numFmt numFmtId="198" formatCode="#,##0_ ;[Red]\-#,##0\ "/>
    <numFmt numFmtId="199" formatCode="#,##0.00_ ;[Red]\-#,##0.00\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_ ;\-#,##0\ "/>
    <numFmt numFmtId="205" formatCode="[$¥€-2]\ #,##0.00_);[Red]\([$€-2]\ #,##0.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11"/>
      <name val="Calibri"/>
      <family val="2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000000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1" applyNumberFormat="0" applyFont="0" applyAlignment="0" applyProtection="0"/>
    <xf numFmtId="0" fontId="3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9" fillId="27" borderId="2" applyNumberFormat="0" applyAlignment="0" applyProtection="0"/>
    <xf numFmtId="0" fontId="40" fillId="27" borderId="3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3" fontId="32" fillId="0" borderId="0" xfId="0" applyNumberFormat="1" applyFont="1" applyBorder="1" applyAlignment="1">
      <alignment vertical="center"/>
    </xf>
    <xf numFmtId="0" fontId="53" fillId="0" borderId="0" xfId="0" applyFont="1" applyAlignment="1">
      <alignment vertical="center" wrapText="1"/>
    </xf>
    <xf numFmtId="3" fontId="7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center"/>
    </xf>
    <xf numFmtId="3" fontId="7" fillId="0" borderId="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 quotePrefix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 vertical="center" wrapText="1"/>
    </xf>
    <xf numFmtId="3" fontId="6" fillId="0" borderId="0" xfId="0" applyNumberFormat="1" applyFont="1" applyBorder="1" applyAlignment="1" quotePrefix="1">
      <alignment horizontal="center" vertical="center" wrapText="1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0" fontId="6" fillId="0" borderId="0" xfId="0" applyNumberFormat="1" applyFont="1" applyAlignment="1">
      <alignment wrapText="1"/>
    </xf>
    <xf numFmtId="3" fontId="7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quotePrefix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 quotePrefix="1">
      <alignment horizontal="center" vertical="center" wrapText="1"/>
    </xf>
    <xf numFmtId="3" fontId="13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 quotePrefix="1">
      <alignment horizontal="right" vertical="center"/>
    </xf>
    <xf numFmtId="3" fontId="5" fillId="0" borderId="0" xfId="0" applyNumberFormat="1" applyFont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 wrapText="1"/>
    </xf>
    <xf numFmtId="3" fontId="12" fillId="0" borderId="11" xfId="0" applyNumberFormat="1" applyFont="1" applyBorder="1" applyAlignment="1" quotePrefix="1">
      <alignment horizontal="center" vertical="center" wrapText="1"/>
    </xf>
    <xf numFmtId="3" fontId="9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10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vertical="center" wrapText="1"/>
    </xf>
    <xf numFmtId="3" fontId="14" fillId="0" borderId="0" xfId="0" applyNumberFormat="1" applyFont="1" applyAlignment="1">
      <alignment/>
    </xf>
    <xf numFmtId="3" fontId="8" fillId="32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left" vertical="center" wrapText="1"/>
    </xf>
    <xf numFmtId="3" fontId="8" fillId="33" borderId="1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left" vertical="center" wrapText="1"/>
    </xf>
    <xf numFmtId="0" fontId="8" fillId="33" borderId="10" xfId="0" applyNumberFormat="1" applyFont="1" applyFill="1" applyBorder="1" applyAlignment="1">
      <alignment horizontal="left" vertical="center"/>
    </xf>
    <xf numFmtId="3" fontId="8" fillId="33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center"/>
    </xf>
    <xf numFmtId="3" fontId="9" fillId="0" borderId="10" xfId="0" applyNumberFormat="1" applyFont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0" fontId="8" fillId="32" borderId="10" xfId="0" applyNumberFormat="1" applyFont="1" applyFill="1" applyBorder="1" applyAlignment="1">
      <alignment horizontal="left" vertical="center"/>
    </xf>
    <xf numFmtId="3" fontId="8" fillId="32" borderId="10" xfId="0" applyNumberFormat="1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left" vertical="center" wrapText="1"/>
    </xf>
    <xf numFmtId="3" fontId="8" fillId="33" borderId="10" xfId="0" applyNumberFormat="1" applyFont="1" applyFill="1" applyBorder="1" applyAlignment="1">
      <alignment horizontal="left" vertical="center"/>
    </xf>
    <xf numFmtId="3" fontId="10" fillId="0" borderId="0" xfId="0" applyNumberFormat="1" applyFont="1" applyAlignment="1">
      <alignment horizontal="left"/>
    </xf>
    <xf numFmtId="3" fontId="10" fillId="0" borderId="12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wrapText="1"/>
    </xf>
    <xf numFmtId="3" fontId="4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3" fontId="6" fillId="0" borderId="11" xfId="0" applyNumberFormat="1" applyFont="1" applyBorder="1" applyAlignment="1" quotePrefix="1">
      <alignment horizontal="center" vertical="center" wrapText="1"/>
    </xf>
    <xf numFmtId="3" fontId="6" fillId="0" borderId="15" xfId="0" applyNumberFormat="1" applyFont="1" applyBorder="1" applyAlignment="1" quotePrefix="1">
      <alignment horizontal="center" vertical="center" wrapText="1"/>
    </xf>
    <xf numFmtId="0" fontId="12" fillId="0" borderId="11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 quotePrefix="1">
      <alignment horizontal="center" vertical="center" wrapText="1"/>
    </xf>
    <xf numFmtId="0" fontId="6" fillId="0" borderId="15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 quotePrefix="1">
      <alignment horizontal="center" vertical="center"/>
    </xf>
    <xf numFmtId="0" fontId="12" fillId="0" borderId="10" xfId="0" applyNumberFormat="1" applyFont="1" applyBorder="1" applyAlignment="1" quotePrefix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4" fontId="8" fillId="32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4" fontId="8" fillId="33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Border="1" applyAlignment="1" quotePrefix="1">
      <alignment horizontal="right" vertical="center"/>
    </xf>
    <xf numFmtId="4" fontId="8" fillId="32" borderId="10" xfId="0" applyNumberFormat="1" applyFont="1" applyFill="1" applyBorder="1" applyAlignment="1">
      <alignment horizontal="right" vertical="center"/>
    </xf>
    <xf numFmtId="4" fontId="8" fillId="33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4" fontId="9" fillId="32" borderId="10" xfId="0" applyNumberFormat="1" applyFont="1" applyFill="1" applyBorder="1" applyAlignment="1">
      <alignment horizontal="right" vertical="center"/>
    </xf>
    <xf numFmtId="4" fontId="9" fillId="33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 quotePrefix="1">
      <alignment horizontal="center" vertical="center"/>
    </xf>
    <xf numFmtId="3" fontId="4" fillId="0" borderId="0" xfId="0" applyNumberFormat="1" applyFont="1" applyBorder="1" applyAlignment="1" quotePrefix="1">
      <alignment horizontal="left" vertical="center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_List1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1">
    <dxf>
      <fill>
        <patternFill patternType="solid">
          <fgColor rgb="FFFF0000"/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7"/>
  <sheetViews>
    <sheetView tabSelected="1" zoomScale="85" zoomScaleNormal="85" zoomScalePageLayoutView="0" workbookViewId="0" topLeftCell="A16">
      <selection activeCell="A31" sqref="A31"/>
    </sheetView>
  </sheetViews>
  <sheetFormatPr defaultColWidth="9.140625" defaultRowHeight="12.75"/>
  <cols>
    <col min="1" max="1" width="11.57421875" style="3" customWidth="1"/>
    <col min="2" max="2" width="46.28125" style="3" customWidth="1"/>
    <col min="3" max="3" width="17.7109375" style="3" customWidth="1"/>
    <col min="4" max="7" width="17.7109375" style="11" customWidth="1"/>
    <col min="8" max="8" width="15.140625" style="3" customWidth="1"/>
    <col min="9" max="9" width="13.8515625" style="3" customWidth="1"/>
    <col min="10" max="15" width="15.140625" style="3" customWidth="1"/>
    <col min="16" max="16" width="16.7109375" style="3" hidden="1" customWidth="1"/>
    <col min="17" max="17" width="16.421875" style="3" hidden="1" customWidth="1"/>
    <col min="18" max="18" width="12.57421875" style="3" hidden="1" customWidth="1"/>
    <col min="19" max="19" width="15.140625" style="3" customWidth="1"/>
    <col min="20" max="16384" width="9.140625" style="3" customWidth="1"/>
  </cols>
  <sheetData>
    <row r="1" spans="1:10" ht="20.25">
      <c r="A1" s="69" t="s">
        <v>119</v>
      </c>
      <c r="B1" s="69"/>
      <c r="C1" s="69"/>
      <c r="D1" s="69"/>
      <c r="E1" s="69"/>
      <c r="F1" s="69"/>
      <c r="G1" s="69"/>
      <c r="H1" s="2"/>
      <c r="I1" s="2"/>
      <c r="J1" s="2"/>
    </row>
    <row r="2" spans="1:10" ht="20.25">
      <c r="A2" s="58" t="s">
        <v>69</v>
      </c>
      <c r="B2" s="58"/>
      <c r="C2" s="58"/>
      <c r="D2" s="58"/>
      <c r="E2" s="58"/>
      <c r="F2" s="58"/>
      <c r="G2" s="58"/>
      <c r="H2" s="58"/>
      <c r="I2" s="2"/>
      <c r="J2" s="2"/>
    </row>
    <row r="4" spans="1:7" ht="20.25">
      <c r="A4" s="68" t="s">
        <v>19</v>
      </c>
      <c r="B4" s="68"/>
      <c r="C4" s="68"/>
      <c r="D4" s="68"/>
      <c r="E4" s="68"/>
      <c r="F4" s="68"/>
      <c r="G4" s="68"/>
    </row>
    <row r="5" spans="1:7" s="5" customFormat="1" ht="15">
      <c r="A5" s="4"/>
      <c r="D5" s="6"/>
      <c r="E5" s="6"/>
      <c r="F5" s="6"/>
      <c r="G5" s="6"/>
    </row>
    <row r="6" spans="1:8" ht="15.75" customHeight="1">
      <c r="A6" s="62" t="s">
        <v>20</v>
      </c>
      <c r="B6" s="64" t="s">
        <v>0</v>
      </c>
      <c r="C6" s="64" t="s">
        <v>117</v>
      </c>
      <c r="D6" s="59" t="s">
        <v>120</v>
      </c>
      <c r="E6" s="59" t="s">
        <v>121</v>
      </c>
      <c r="F6" s="59" t="s">
        <v>122</v>
      </c>
      <c r="G6" s="59" t="s">
        <v>30</v>
      </c>
      <c r="H6" s="59" t="s">
        <v>30</v>
      </c>
    </row>
    <row r="7" spans="1:8" ht="31.5" customHeight="1">
      <c r="A7" s="63"/>
      <c r="B7" s="65"/>
      <c r="C7" s="65"/>
      <c r="D7" s="60"/>
      <c r="E7" s="60"/>
      <c r="F7" s="60"/>
      <c r="G7" s="60"/>
      <c r="H7" s="60"/>
    </row>
    <row r="8" spans="1:8" s="25" customFormat="1" ht="12">
      <c r="A8" s="67">
        <v>1</v>
      </c>
      <c r="B8" s="67"/>
      <c r="C8" s="23">
        <v>2</v>
      </c>
      <c r="D8" s="24">
        <v>3</v>
      </c>
      <c r="E8" s="24">
        <v>4</v>
      </c>
      <c r="F8" s="24">
        <v>5</v>
      </c>
      <c r="G8" s="24" t="s">
        <v>31</v>
      </c>
      <c r="H8" s="24" t="s">
        <v>32</v>
      </c>
    </row>
    <row r="9" spans="1:8" s="25" customFormat="1" ht="15">
      <c r="A9" s="46">
        <v>68</v>
      </c>
      <c r="B9" s="44" t="s">
        <v>110</v>
      </c>
      <c r="C9" s="70">
        <f>C10</f>
        <v>0</v>
      </c>
      <c r="D9" s="70">
        <f>D10</f>
        <v>0</v>
      </c>
      <c r="E9" s="70">
        <f>E10</f>
        <v>0</v>
      </c>
      <c r="F9" s="70">
        <f>F10</f>
        <v>9600</v>
      </c>
      <c r="G9" s="36" t="e">
        <f>F9/C9*100</f>
        <v>#DIV/0!</v>
      </c>
      <c r="H9" s="36" t="e">
        <f>F9/E9*100</f>
        <v>#DIV/0!</v>
      </c>
    </row>
    <row r="10" spans="1:8" s="25" customFormat="1" ht="15">
      <c r="A10" s="47">
        <v>683</v>
      </c>
      <c r="B10" s="39" t="s">
        <v>109</v>
      </c>
      <c r="C10" s="71">
        <v>0</v>
      </c>
      <c r="D10" s="72">
        <v>0</v>
      </c>
      <c r="E10" s="72"/>
      <c r="F10" s="73">
        <v>9600</v>
      </c>
      <c r="G10" s="8" t="e">
        <f>F10/C10*100</f>
        <v>#DIV/0!</v>
      </c>
      <c r="H10" s="8" t="e">
        <f>F10/E10*100</f>
        <v>#DIV/0!</v>
      </c>
    </row>
    <row r="11" spans="1:8" ht="30">
      <c r="A11" s="46">
        <v>67</v>
      </c>
      <c r="B11" s="44" t="s">
        <v>22</v>
      </c>
      <c r="C11" s="70">
        <f>SUM(C12:C13)</f>
        <v>452241</v>
      </c>
      <c r="D11" s="70">
        <f>SUM(D12:D13)</f>
        <v>1148097.28</v>
      </c>
      <c r="E11" s="70">
        <f>SUM(E12:E13)</f>
        <v>1150279</v>
      </c>
      <c r="F11" s="70">
        <f>SUM(F12:F13)</f>
        <v>532307.67</v>
      </c>
      <c r="G11" s="36">
        <f>F11/C11*100</f>
        <v>117.70442529536244</v>
      </c>
      <c r="H11" s="36">
        <f>F11/E11*100</f>
        <v>46.27639642208543</v>
      </c>
    </row>
    <row r="12" spans="1:8" ht="30">
      <c r="A12" s="47">
        <v>6711</v>
      </c>
      <c r="B12" s="39" t="s">
        <v>23</v>
      </c>
      <c r="C12" s="71">
        <v>452241</v>
      </c>
      <c r="D12" s="73">
        <v>1148097.28</v>
      </c>
      <c r="E12" s="72">
        <v>1149279</v>
      </c>
      <c r="F12" s="73">
        <v>532307.67</v>
      </c>
      <c r="G12" s="8">
        <f aca="true" t="shared" si="0" ref="G12:G28">F12/C12*100</f>
        <v>117.70442529536244</v>
      </c>
      <c r="H12" s="8">
        <f aca="true" t="shared" si="1" ref="H12:H28">F12/E12*100</f>
        <v>46.316662011574216</v>
      </c>
    </row>
    <row r="13" spans="1:10" ht="30">
      <c r="A13" s="47">
        <v>6712</v>
      </c>
      <c r="B13" s="39" t="s">
        <v>24</v>
      </c>
      <c r="C13" s="71">
        <v>0</v>
      </c>
      <c r="D13" s="73">
        <v>0</v>
      </c>
      <c r="E13" s="72">
        <v>1000</v>
      </c>
      <c r="F13" s="73">
        <v>0</v>
      </c>
      <c r="G13" s="8" t="e">
        <f t="shared" si="0"/>
        <v>#DIV/0!</v>
      </c>
      <c r="H13" s="8">
        <f t="shared" si="1"/>
        <v>0</v>
      </c>
      <c r="I13" s="1"/>
      <c r="J13" s="7"/>
    </row>
    <row r="14" spans="1:8" ht="30">
      <c r="A14" s="46">
        <v>66</v>
      </c>
      <c r="B14" s="44" t="s">
        <v>26</v>
      </c>
      <c r="C14" s="70">
        <f>SUM(C15:C16)</f>
        <v>20405</v>
      </c>
      <c r="D14" s="70">
        <f>SUM(D15:D16)</f>
        <v>35113</v>
      </c>
      <c r="E14" s="70">
        <f>SUM(E15:E16)</f>
        <v>71339</v>
      </c>
      <c r="F14" s="70">
        <f>SUM(F15:F16)</f>
        <v>61328</v>
      </c>
      <c r="G14" s="36">
        <f t="shared" si="0"/>
        <v>300.5537858368047</v>
      </c>
      <c r="H14" s="36">
        <f t="shared" si="1"/>
        <v>85.9670026212871</v>
      </c>
    </row>
    <row r="15" spans="1:8" ht="30">
      <c r="A15" s="47">
        <v>661</v>
      </c>
      <c r="B15" s="39" t="s">
        <v>25</v>
      </c>
      <c r="C15" s="71">
        <v>10974</v>
      </c>
      <c r="D15" s="73">
        <v>35113</v>
      </c>
      <c r="E15" s="73">
        <v>36925</v>
      </c>
      <c r="F15" s="73">
        <v>26914</v>
      </c>
      <c r="G15" s="8">
        <f t="shared" si="0"/>
        <v>245.2524147986149</v>
      </c>
      <c r="H15" s="8">
        <f t="shared" si="1"/>
        <v>72.88828706838186</v>
      </c>
    </row>
    <row r="16" spans="1:8" ht="15">
      <c r="A16" s="47">
        <v>663</v>
      </c>
      <c r="B16" s="39" t="s">
        <v>71</v>
      </c>
      <c r="C16" s="71">
        <v>9431</v>
      </c>
      <c r="D16" s="73">
        <v>0</v>
      </c>
      <c r="E16" s="73">
        <v>34414</v>
      </c>
      <c r="F16" s="73">
        <v>34414</v>
      </c>
      <c r="G16" s="8">
        <f t="shared" si="0"/>
        <v>364.90297953557416</v>
      </c>
      <c r="H16" s="8">
        <f t="shared" si="1"/>
        <v>100</v>
      </c>
    </row>
    <row r="17" spans="1:17" s="12" customFormat="1" ht="15">
      <c r="A17" s="48">
        <v>652</v>
      </c>
      <c r="B17" s="37" t="s">
        <v>27</v>
      </c>
      <c r="C17" s="74">
        <f>SUM(C18:C21)</f>
        <v>316603</v>
      </c>
      <c r="D17" s="74">
        <f>SUM(D18:D21)</f>
        <v>622925</v>
      </c>
      <c r="E17" s="74">
        <f>SUM(E18:E21)</f>
        <v>520146</v>
      </c>
      <c r="F17" s="74">
        <f>SUM(F18:F21)</f>
        <v>264457.81</v>
      </c>
      <c r="G17" s="38">
        <f t="shared" si="0"/>
        <v>83.52978651497301</v>
      </c>
      <c r="H17" s="38">
        <f t="shared" si="1"/>
        <v>50.84299600496783</v>
      </c>
      <c r="I17" s="26"/>
      <c r="J17" s="26"/>
      <c r="K17" s="26"/>
      <c r="L17" s="26"/>
      <c r="M17" s="21"/>
      <c r="N17" s="22"/>
      <c r="O17" s="22"/>
      <c r="P17" s="13"/>
      <c r="Q17" s="13"/>
    </row>
    <row r="18" spans="1:17" s="16" customFormat="1" ht="30">
      <c r="A18" s="47">
        <v>65264</v>
      </c>
      <c r="B18" s="39" t="s">
        <v>28</v>
      </c>
      <c r="C18" s="75">
        <v>312053</v>
      </c>
      <c r="D18" s="73">
        <v>601955</v>
      </c>
      <c r="E18" s="73">
        <v>498104</v>
      </c>
      <c r="F18" s="73">
        <v>252413.57</v>
      </c>
      <c r="G18" s="8">
        <f t="shared" si="0"/>
        <v>80.88804465908035</v>
      </c>
      <c r="H18" s="8">
        <f t="shared" si="1"/>
        <v>50.67487311886675</v>
      </c>
      <c r="I18" s="10"/>
      <c r="J18" s="83"/>
      <c r="K18" s="10"/>
      <c r="L18" s="10"/>
      <c r="M18" s="14"/>
      <c r="N18" s="14"/>
      <c r="O18" s="10"/>
      <c r="P18" s="15"/>
      <c r="Q18" s="15"/>
    </row>
    <row r="19" spans="1:17" s="16" customFormat="1" ht="30">
      <c r="A19" s="47">
        <v>65267</v>
      </c>
      <c r="B19" s="39" t="s">
        <v>104</v>
      </c>
      <c r="C19" s="75">
        <v>0</v>
      </c>
      <c r="D19" s="75">
        <v>0</v>
      </c>
      <c r="E19" s="73">
        <v>0</v>
      </c>
      <c r="F19" s="73">
        <v>0</v>
      </c>
      <c r="G19" s="8" t="e">
        <f>F19/C19*100</f>
        <v>#DIV/0!</v>
      </c>
      <c r="H19" s="8" t="e">
        <f>F19/E19*100</f>
        <v>#DIV/0!</v>
      </c>
      <c r="I19" s="10"/>
      <c r="J19" s="83"/>
      <c r="K19" s="10"/>
      <c r="L19" s="10"/>
      <c r="M19" s="14"/>
      <c r="N19" s="14"/>
      <c r="O19" s="10"/>
      <c r="P19" s="15"/>
      <c r="Q19" s="15"/>
    </row>
    <row r="20" spans="1:17" s="16" customFormat="1" ht="15">
      <c r="A20" s="47">
        <v>65268</v>
      </c>
      <c r="B20" s="45" t="s">
        <v>103</v>
      </c>
      <c r="C20" s="75">
        <v>1100</v>
      </c>
      <c r="D20" s="73">
        <v>14470</v>
      </c>
      <c r="E20" s="73">
        <v>0</v>
      </c>
      <c r="F20" s="73">
        <v>9398</v>
      </c>
      <c r="G20" s="8">
        <f>F20/C20*100</f>
        <v>854.3636363636363</v>
      </c>
      <c r="H20" s="8" t="e">
        <f>F20/E20*100</f>
        <v>#DIV/0!</v>
      </c>
      <c r="I20" s="10"/>
      <c r="J20" s="83"/>
      <c r="K20" s="10"/>
      <c r="L20" s="10"/>
      <c r="M20" s="14"/>
      <c r="N20" s="14"/>
      <c r="O20" s="10"/>
      <c r="P20" s="15"/>
      <c r="Q20" s="15"/>
    </row>
    <row r="21" spans="1:17" s="16" customFormat="1" ht="30">
      <c r="A21" s="47">
        <v>65269</v>
      </c>
      <c r="B21" s="39" t="s">
        <v>70</v>
      </c>
      <c r="C21" s="75">
        <v>3450</v>
      </c>
      <c r="D21" s="73">
        <v>6500</v>
      </c>
      <c r="E21" s="73">
        <v>22042</v>
      </c>
      <c r="F21" s="73">
        <v>2646.24</v>
      </c>
      <c r="G21" s="8">
        <f t="shared" si="0"/>
        <v>76.70260869565216</v>
      </c>
      <c r="H21" s="8">
        <f t="shared" si="1"/>
        <v>12.005444152073313</v>
      </c>
      <c r="I21" s="10"/>
      <c r="J21" s="83"/>
      <c r="K21" s="10"/>
      <c r="L21" s="10"/>
      <c r="M21" s="14"/>
      <c r="N21" s="14"/>
      <c r="O21" s="10"/>
      <c r="P21" s="15"/>
      <c r="Q21" s="15"/>
    </row>
    <row r="22" spans="1:17" s="16" customFormat="1" ht="15">
      <c r="A22" s="46">
        <v>64</v>
      </c>
      <c r="B22" s="44" t="s">
        <v>105</v>
      </c>
      <c r="C22" s="70">
        <f>C23</f>
        <v>24</v>
      </c>
      <c r="D22" s="70">
        <f>D23</f>
        <v>80</v>
      </c>
      <c r="E22" s="70">
        <f>E23</f>
        <v>42</v>
      </c>
      <c r="F22" s="70">
        <f>F23</f>
        <v>19.37</v>
      </c>
      <c r="G22" s="36">
        <f>F22/C22*100</f>
        <v>80.70833333333334</v>
      </c>
      <c r="H22" s="36">
        <f>F22/E22*100</f>
        <v>46.11904761904762</v>
      </c>
      <c r="I22" s="10"/>
      <c r="J22" s="83"/>
      <c r="K22" s="10"/>
      <c r="L22" s="10"/>
      <c r="M22" s="14"/>
      <c r="N22" s="14"/>
      <c r="O22" s="10"/>
      <c r="P22" s="15"/>
      <c r="Q22" s="15"/>
    </row>
    <row r="23" spans="1:17" s="16" customFormat="1" ht="15">
      <c r="A23" s="47" t="s">
        <v>106</v>
      </c>
      <c r="B23" s="39" t="s">
        <v>107</v>
      </c>
      <c r="C23" s="71">
        <v>24</v>
      </c>
      <c r="D23" s="72">
        <v>80</v>
      </c>
      <c r="E23" s="72">
        <v>42</v>
      </c>
      <c r="F23" s="73">
        <v>19.37</v>
      </c>
      <c r="G23" s="8">
        <f>F23/C23*100</f>
        <v>80.70833333333334</v>
      </c>
      <c r="H23" s="8">
        <f>F23/E23*100</f>
        <v>46.11904761904762</v>
      </c>
      <c r="I23" s="10"/>
      <c r="J23" s="10"/>
      <c r="K23" s="10"/>
      <c r="L23" s="10"/>
      <c r="M23" s="14"/>
      <c r="N23" s="14"/>
      <c r="O23" s="10"/>
      <c r="P23" s="15"/>
      <c r="Q23" s="15"/>
    </row>
    <row r="24" spans="1:8" ht="30">
      <c r="A24" s="46">
        <v>63</v>
      </c>
      <c r="B24" s="44" t="s">
        <v>21</v>
      </c>
      <c r="C24" s="70">
        <f>SUM(C25:C27)</f>
        <v>5489800</v>
      </c>
      <c r="D24" s="70">
        <f>SUM(D25:D27)</f>
        <v>11335000</v>
      </c>
      <c r="E24" s="70">
        <f>SUM(E25:E27)</f>
        <v>11803182</v>
      </c>
      <c r="F24" s="70">
        <f>SUM(F25:F27)</f>
        <v>5877456.659999999</v>
      </c>
      <c r="G24" s="36">
        <f t="shared" si="0"/>
        <v>107.06139859375567</v>
      </c>
      <c r="H24" s="36">
        <f t="shared" si="1"/>
        <v>49.7955268333573</v>
      </c>
    </row>
    <row r="25" spans="1:8" ht="15.75" customHeight="1">
      <c r="A25" s="47">
        <v>633</v>
      </c>
      <c r="B25" s="39" t="s">
        <v>73</v>
      </c>
      <c r="C25" s="71">
        <v>0</v>
      </c>
      <c r="D25" s="73">
        <v>0</v>
      </c>
      <c r="E25" s="73">
        <v>0</v>
      </c>
      <c r="F25" s="73">
        <v>0</v>
      </c>
      <c r="G25" s="8" t="e">
        <f t="shared" si="0"/>
        <v>#DIV/0!</v>
      </c>
      <c r="H25" s="8" t="e">
        <f t="shared" si="1"/>
        <v>#DIV/0!</v>
      </c>
    </row>
    <row r="26" spans="1:8" ht="30">
      <c r="A26" s="47">
        <v>636</v>
      </c>
      <c r="B26" s="39" t="s">
        <v>29</v>
      </c>
      <c r="C26" s="71">
        <v>5489800</v>
      </c>
      <c r="D26" s="73">
        <v>11335000</v>
      </c>
      <c r="E26" s="73">
        <v>11803182</v>
      </c>
      <c r="F26" s="73">
        <v>5877456.659999999</v>
      </c>
      <c r="G26" s="8">
        <f t="shared" si="0"/>
        <v>107.06139859375567</v>
      </c>
      <c r="H26" s="8">
        <f t="shared" si="1"/>
        <v>49.7955268333573</v>
      </c>
    </row>
    <row r="27" spans="1:8" ht="30">
      <c r="A27" s="47">
        <v>638</v>
      </c>
      <c r="B27" s="39" t="s">
        <v>72</v>
      </c>
      <c r="C27" s="71">
        <v>0</v>
      </c>
      <c r="D27" s="73">
        <v>0</v>
      </c>
      <c r="E27" s="73">
        <v>0</v>
      </c>
      <c r="F27" s="73">
        <v>0</v>
      </c>
      <c r="G27" s="8" t="e">
        <f t="shared" si="0"/>
        <v>#DIV/0!</v>
      </c>
      <c r="H27" s="8" t="e">
        <f t="shared" si="1"/>
        <v>#DIV/0!</v>
      </c>
    </row>
    <row r="28" spans="1:8" s="20" customFormat="1" ht="19.5">
      <c r="A28" s="66" t="s">
        <v>67</v>
      </c>
      <c r="B28" s="66"/>
      <c r="C28" s="76">
        <f>SUM(C9,C11,C14,C17,C22,C24)</f>
        <v>6279073</v>
      </c>
      <c r="D28" s="76">
        <f>SUM(D9,D11,D14,D17,D22,D24)</f>
        <v>13141215.28</v>
      </c>
      <c r="E28" s="76">
        <f>SUM(E9,E11,E14,E17,E22,E24)</f>
        <v>13544988</v>
      </c>
      <c r="F28" s="76">
        <f>SUM(F9,F11,F14,F17,F22,F24)</f>
        <v>6745169.509999999</v>
      </c>
      <c r="G28" s="8">
        <f t="shared" si="0"/>
        <v>107.42301467111466</v>
      </c>
      <c r="H28" s="8">
        <f t="shared" si="1"/>
        <v>49.79826862895707</v>
      </c>
    </row>
    <row r="29" spans="1:8" s="20" customFormat="1" ht="19.5">
      <c r="A29" s="84">
        <v>922</v>
      </c>
      <c r="B29" s="85" t="s">
        <v>126</v>
      </c>
      <c r="C29" s="76">
        <v>0</v>
      </c>
      <c r="D29" s="76">
        <v>0</v>
      </c>
      <c r="E29" s="76">
        <v>57134</v>
      </c>
      <c r="F29" s="76">
        <v>57134</v>
      </c>
      <c r="G29" s="8" t="e">
        <f>F29/C29*100</f>
        <v>#DIV/0!</v>
      </c>
      <c r="H29" s="8">
        <f>F29/E29*100</f>
        <v>100</v>
      </c>
    </row>
    <row r="30" spans="1:8" s="20" customFormat="1" ht="19.5">
      <c r="A30" s="66" t="s">
        <v>127</v>
      </c>
      <c r="B30" s="66"/>
      <c r="C30" s="76">
        <f>SUM(C28:C29)</f>
        <v>6279073</v>
      </c>
      <c r="D30" s="76">
        <f>SUM(D28:D29)</f>
        <v>13141215.28</v>
      </c>
      <c r="E30" s="76">
        <f>SUM(E28:E29)</f>
        <v>13602122</v>
      </c>
      <c r="F30" s="76">
        <f>SUM(F28:F29)</f>
        <v>6802303.509999999</v>
      </c>
      <c r="G30" s="8">
        <f>F30/C30*100</f>
        <v>108.33292605453065</v>
      </c>
      <c r="H30" s="8">
        <f>F30/E30*100</f>
        <v>50.00913467766278</v>
      </c>
    </row>
    <row r="31" spans="1:8" ht="15">
      <c r="A31" s="9"/>
      <c r="B31" s="9"/>
      <c r="C31" s="9"/>
      <c r="D31" s="27"/>
      <c r="E31" s="27"/>
      <c r="F31" s="27"/>
      <c r="G31" s="10"/>
      <c r="H31" s="10"/>
    </row>
    <row r="32" spans="1:12" s="31" customFormat="1" ht="28.5" customHeight="1">
      <c r="A32" s="68" t="s">
        <v>18</v>
      </c>
      <c r="B32" s="68"/>
      <c r="C32" s="68"/>
      <c r="D32" s="68"/>
      <c r="E32" s="68"/>
      <c r="F32" s="68"/>
      <c r="G32" s="68"/>
      <c r="H32" s="28"/>
      <c r="L32" s="3"/>
    </row>
    <row r="33" spans="1:12" s="31" customFormat="1" ht="15" customHeight="1">
      <c r="A33" s="62" t="s">
        <v>33</v>
      </c>
      <c r="B33" s="64" t="s">
        <v>0</v>
      </c>
      <c r="C33" s="64" t="s">
        <v>94</v>
      </c>
      <c r="D33" s="59" t="s">
        <v>115</v>
      </c>
      <c r="E33" s="59" t="s">
        <v>116</v>
      </c>
      <c r="F33" s="59" t="s">
        <v>117</v>
      </c>
      <c r="G33" s="59" t="s">
        <v>30</v>
      </c>
      <c r="H33" s="59" t="s">
        <v>30</v>
      </c>
      <c r="L33" s="3"/>
    </row>
    <row r="34" spans="1:12" s="31" customFormat="1" ht="33.75" customHeight="1">
      <c r="A34" s="63"/>
      <c r="B34" s="65"/>
      <c r="C34" s="65"/>
      <c r="D34" s="60"/>
      <c r="E34" s="60"/>
      <c r="F34" s="60"/>
      <c r="G34" s="60"/>
      <c r="H34" s="60"/>
      <c r="L34" s="3"/>
    </row>
    <row r="35" spans="1:12" s="31" customFormat="1" ht="15" customHeight="1">
      <c r="A35" s="61">
        <v>1</v>
      </c>
      <c r="B35" s="61"/>
      <c r="C35" s="29">
        <v>2</v>
      </c>
      <c r="D35" s="30">
        <v>3</v>
      </c>
      <c r="E35" s="30">
        <v>4</v>
      </c>
      <c r="F35" s="30">
        <v>5</v>
      </c>
      <c r="G35" s="30" t="s">
        <v>31</v>
      </c>
      <c r="H35" s="30" t="s">
        <v>32</v>
      </c>
      <c r="L35" s="3"/>
    </row>
    <row r="36" spans="1:12" s="32" customFormat="1" ht="15" customHeight="1">
      <c r="A36" s="49">
        <v>31</v>
      </c>
      <c r="B36" s="50" t="s">
        <v>1</v>
      </c>
      <c r="C36" s="77">
        <f>SUM(C37,C41,C43)</f>
        <v>5571504</v>
      </c>
      <c r="D36" s="77">
        <f>SUM(D37,D41,D43)</f>
        <v>11255948.28</v>
      </c>
      <c r="E36" s="77">
        <f>SUM(E37,E41,E43)</f>
        <v>11538171</v>
      </c>
      <c r="F36" s="77">
        <f>SUM(F37,F41,F43)</f>
        <v>5811454.08</v>
      </c>
      <c r="G36" s="36">
        <f aca="true" t="shared" si="2" ref="G36:G75">F36/C36*100</f>
        <v>104.30673800108552</v>
      </c>
      <c r="H36" s="36">
        <f aca="true" t="shared" si="3" ref="H36:H103">F36/E36*100</f>
        <v>50.367203606186806</v>
      </c>
      <c r="L36" s="3"/>
    </row>
    <row r="37" spans="1:12" s="32" customFormat="1" ht="15" customHeight="1">
      <c r="A37" s="40">
        <v>311</v>
      </c>
      <c r="B37" s="41" t="s">
        <v>2</v>
      </c>
      <c r="C37" s="78">
        <f>SUM(C38:C40)</f>
        <v>4598453</v>
      </c>
      <c r="D37" s="78">
        <f>SUM(D38:D40)</f>
        <v>9264162.5</v>
      </c>
      <c r="E37" s="78">
        <f>SUM(E38:E40)</f>
        <v>9522863</v>
      </c>
      <c r="F37" s="78">
        <f>SUM(F38:F40)</f>
        <v>4841229.350000001</v>
      </c>
      <c r="G37" s="38">
        <f t="shared" si="2"/>
        <v>105.27952226542274</v>
      </c>
      <c r="H37" s="38">
        <f t="shared" si="3"/>
        <v>50.83796070572475</v>
      </c>
      <c r="L37" s="3"/>
    </row>
    <row r="38" spans="1:12" s="31" customFormat="1" ht="15" customHeight="1">
      <c r="A38" s="42">
        <v>3111</v>
      </c>
      <c r="B38" s="39" t="s">
        <v>34</v>
      </c>
      <c r="C38" s="79">
        <v>4403355</v>
      </c>
      <c r="D38" s="79">
        <v>8919077.5</v>
      </c>
      <c r="E38" s="79">
        <v>9021863</v>
      </c>
      <c r="F38" s="79">
        <v>4477853.19</v>
      </c>
      <c r="G38" s="8">
        <f t="shared" si="2"/>
        <v>101.69185064570085</v>
      </c>
      <c r="H38" s="8">
        <f t="shared" si="3"/>
        <v>49.633353887107354</v>
      </c>
      <c r="L38" s="3"/>
    </row>
    <row r="39" spans="1:12" s="31" customFormat="1" ht="15" customHeight="1">
      <c r="A39" s="42">
        <v>3113</v>
      </c>
      <c r="B39" s="45" t="s">
        <v>97</v>
      </c>
      <c r="C39" s="79">
        <v>108651</v>
      </c>
      <c r="D39" s="79">
        <v>190085</v>
      </c>
      <c r="E39" s="79">
        <v>316000</v>
      </c>
      <c r="F39" s="79">
        <v>257834.41</v>
      </c>
      <c r="G39" s="8">
        <f>F39/C39*100</f>
        <v>237.30514215239623</v>
      </c>
      <c r="H39" s="8">
        <f>F39/E39*100</f>
        <v>81.593167721519</v>
      </c>
      <c r="L39" s="3"/>
    </row>
    <row r="40" spans="1:12" s="31" customFormat="1" ht="15" customHeight="1">
      <c r="A40" s="42">
        <v>3114</v>
      </c>
      <c r="B40" s="45" t="s">
        <v>98</v>
      </c>
      <c r="C40" s="79">
        <v>86447</v>
      </c>
      <c r="D40" s="79">
        <v>155000</v>
      </c>
      <c r="E40" s="79">
        <v>185000</v>
      </c>
      <c r="F40" s="79">
        <v>105541.75</v>
      </c>
      <c r="G40" s="8">
        <f>F40/C40*100</f>
        <v>122.08838941779356</v>
      </c>
      <c r="H40" s="8">
        <f>F40/E40*100</f>
        <v>57.0495945945946</v>
      </c>
      <c r="L40" s="3"/>
    </row>
    <row r="41" spans="1:12" s="32" customFormat="1" ht="15">
      <c r="A41" s="40">
        <v>312</v>
      </c>
      <c r="B41" s="41" t="s">
        <v>3</v>
      </c>
      <c r="C41" s="78">
        <f>SUM(C42)</f>
        <v>227991</v>
      </c>
      <c r="D41" s="78">
        <f>SUM(D42)</f>
        <v>476700</v>
      </c>
      <c r="E41" s="78">
        <f>SUM(E42)</f>
        <v>459376</v>
      </c>
      <c r="F41" s="78">
        <f>SUM(F42)</f>
        <v>197557.67</v>
      </c>
      <c r="G41" s="38">
        <f t="shared" si="2"/>
        <v>86.65152133198241</v>
      </c>
      <c r="H41" s="38">
        <f t="shared" si="3"/>
        <v>43.00565767475881</v>
      </c>
      <c r="L41" s="3"/>
    </row>
    <row r="42" spans="1:12" s="31" customFormat="1" ht="15">
      <c r="A42" s="42" t="s">
        <v>45</v>
      </c>
      <c r="B42" s="43" t="s">
        <v>3</v>
      </c>
      <c r="C42" s="79">
        <v>227991</v>
      </c>
      <c r="D42" s="79">
        <v>476700</v>
      </c>
      <c r="E42" s="79">
        <v>459376</v>
      </c>
      <c r="F42" s="79">
        <v>197557.67</v>
      </c>
      <c r="G42" s="8">
        <f t="shared" si="2"/>
        <v>86.65152133198241</v>
      </c>
      <c r="H42" s="8">
        <f t="shared" si="3"/>
        <v>43.00565767475881</v>
      </c>
      <c r="L42" s="3"/>
    </row>
    <row r="43" spans="1:12" s="32" customFormat="1" ht="15">
      <c r="A43" s="40">
        <v>313</v>
      </c>
      <c r="B43" s="41" t="s">
        <v>4</v>
      </c>
      <c r="C43" s="78">
        <f>SUM(C44:C45)</f>
        <v>745060</v>
      </c>
      <c r="D43" s="78">
        <f>SUM(D44:D45)</f>
        <v>1515085.78</v>
      </c>
      <c r="E43" s="78">
        <f>SUM(E44:E45)</f>
        <v>1555932</v>
      </c>
      <c r="F43" s="78">
        <f>SUM(F44:F45)</f>
        <v>772667.0599999999</v>
      </c>
      <c r="G43" s="38">
        <f t="shared" si="2"/>
        <v>103.70534722035809</v>
      </c>
      <c r="H43" s="38">
        <f t="shared" si="3"/>
        <v>49.65943627356465</v>
      </c>
      <c r="L43" s="3"/>
    </row>
    <row r="44" spans="1:12" s="31" customFormat="1" ht="15">
      <c r="A44" s="42">
        <v>3132</v>
      </c>
      <c r="B44" s="43" t="s">
        <v>35</v>
      </c>
      <c r="C44" s="79">
        <v>745060</v>
      </c>
      <c r="D44" s="79">
        <v>1515085.78</v>
      </c>
      <c r="E44" s="79">
        <v>1555932</v>
      </c>
      <c r="F44" s="79">
        <v>772425.87</v>
      </c>
      <c r="G44" s="8">
        <f t="shared" si="2"/>
        <v>103.67297533084583</v>
      </c>
      <c r="H44" s="8">
        <f t="shared" si="3"/>
        <v>49.64393495345555</v>
      </c>
      <c r="L44" s="3"/>
    </row>
    <row r="45" spans="1:12" s="31" customFormat="1" ht="30">
      <c r="A45" s="42">
        <v>3133</v>
      </c>
      <c r="B45" s="43" t="s">
        <v>36</v>
      </c>
      <c r="C45" s="79">
        <v>0</v>
      </c>
      <c r="D45" s="79">
        <v>0</v>
      </c>
      <c r="E45" s="79">
        <v>0</v>
      </c>
      <c r="F45" s="79">
        <v>241.19</v>
      </c>
      <c r="G45" s="8" t="e">
        <f t="shared" si="2"/>
        <v>#DIV/0!</v>
      </c>
      <c r="H45" s="8" t="e">
        <f t="shared" si="3"/>
        <v>#DIV/0!</v>
      </c>
      <c r="L45" s="3"/>
    </row>
    <row r="46" spans="1:8" s="32" customFormat="1" ht="15">
      <c r="A46" s="49">
        <v>32</v>
      </c>
      <c r="B46" s="50" t="s">
        <v>5</v>
      </c>
      <c r="C46" s="77">
        <f>SUM(C47,C52,C59,C69,C71)</f>
        <v>764064</v>
      </c>
      <c r="D46" s="77">
        <f>SUM(D47,D52,D59,D69,D71)</f>
        <v>1616855</v>
      </c>
      <c r="E46" s="77">
        <f>SUM(E47,E52,E59,E69,E71)</f>
        <v>1700162</v>
      </c>
      <c r="F46" s="77">
        <f>SUM(F47,F52,F59,F69,F71)</f>
        <v>849337.0299999999</v>
      </c>
      <c r="G46" s="36">
        <f t="shared" si="2"/>
        <v>111.16045645390962</v>
      </c>
      <c r="H46" s="36">
        <f t="shared" si="3"/>
        <v>49.95624122877702</v>
      </c>
    </row>
    <row r="47" spans="1:8" s="32" customFormat="1" ht="15">
      <c r="A47" s="40">
        <v>321</v>
      </c>
      <c r="B47" s="41" t="s">
        <v>6</v>
      </c>
      <c r="C47" s="78">
        <f>SUM(C48,C49,C50,C51)</f>
        <v>106913</v>
      </c>
      <c r="D47" s="78">
        <f>SUM(D48,D49,D50,D51)</f>
        <v>222440</v>
      </c>
      <c r="E47" s="78">
        <f>SUM(E48,E49,E50,E51)</f>
        <v>237809</v>
      </c>
      <c r="F47" s="78">
        <f>SUM(F48,F49,F50,F51)</f>
        <v>134593.34</v>
      </c>
      <c r="G47" s="38">
        <f t="shared" si="2"/>
        <v>125.89052781233339</v>
      </c>
      <c r="H47" s="38">
        <f t="shared" si="3"/>
        <v>56.59724400674491</v>
      </c>
    </row>
    <row r="48" spans="1:8" s="31" customFormat="1" ht="15">
      <c r="A48" s="42" t="s">
        <v>37</v>
      </c>
      <c r="B48" s="43" t="s">
        <v>38</v>
      </c>
      <c r="C48" s="79">
        <v>9591</v>
      </c>
      <c r="D48" s="79">
        <v>27900</v>
      </c>
      <c r="E48" s="79">
        <v>51924</v>
      </c>
      <c r="F48" s="79">
        <v>37848.5</v>
      </c>
      <c r="G48" s="8">
        <f t="shared" si="2"/>
        <v>394.6251694296737</v>
      </c>
      <c r="H48" s="8">
        <f t="shared" si="3"/>
        <v>72.89211154764656</v>
      </c>
    </row>
    <row r="49" spans="1:8" s="31" customFormat="1" ht="30">
      <c r="A49" s="42" t="s">
        <v>39</v>
      </c>
      <c r="B49" s="43" t="s">
        <v>7</v>
      </c>
      <c r="C49" s="79">
        <v>88792</v>
      </c>
      <c r="D49" s="79">
        <v>185740</v>
      </c>
      <c r="E49" s="79">
        <v>175476</v>
      </c>
      <c r="F49" s="79">
        <v>92030.84</v>
      </c>
      <c r="G49" s="8">
        <f t="shared" si="2"/>
        <v>103.64767096134786</v>
      </c>
      <c r="H49" s="8">
        <f t="shared" si="3"/>
        <v>52.44639722811096</v>
      </c>
    </row>
    <row r="50" spans="1:8" s="31" customFormat="1" ht="15">
      <c r="A50" s="42">
        <v>3213</v>
      </c>
      <c r="B50" s="43" t="s">
        <v>74</v>
      </c>
      <c r="C50" s="79">
        <v>7550</v>
      </c>
      <c r="D50" s="79">
        <v>5800</v>
      </c>
      <c r="E50" s="79">
        <v>7909</v>
      </c>
      <c r="F50" s="79">
        <v>3350</v>
      </c>
      <c r="G50" s="8">
        <f t="shared" si="2"/>
        <v>44.370860927152314</v>
      </c>
      <c r="H50" s="8">
        <f t="shared" si="3"/>
        <v>42.35680869895056</v>
      </c>
    </row>
    <row r="51" spans="1:8" s="31" customFormat="1" ht="15" customHeight="1">
      <c r="A51" s="42">
        <v>3214</v>
      </c>
      <c r="B51" s="43" t="s">
        <v>75</v>
      </c>
      <c r="C51" s="79">
        <v>980</v>
      </c>
      <c r="D51" s="79">
        <v>3000</v>
      </c>
      <c r="E51" s="79">
        <v>2500</v>
      </c>
      <c r="F51" s="79">
        <v>1364</v>
      </c>
      <c r="G51" s="8">
        <f t="shared" si="2"/>
        <v>139.18367346938777</v>
      </c>
      <c r="H51" s="8">
        <f t="shared" si="3"/>
        <v>54.559999999999995</v>
      </c>
    </row>
    <row r="52" spans="1:8" s="32" customFormat="1" ht="15">
      <c r="A52" s="40">
        <v>322</v>
      </c>
      <c r="B52" s="41" t="s">
        <v>8</v>
      </c>
      <c r="C52" s="78">
        <f>SUM(C53:C58)</f>
        <v>281495</v>
      </c>
      <c r="D52" s="78">
        <f>SUM(D53:D58)</f>
        <v>599374</v>
      </c>
      <c r="E52" s="78">
        <f>SUM(E53:E58)</f>
        <v>734945</v>
      </c>
      <c r="F52" s="78">
        <f>SUM(F53:F58)</f>
        <v>361536.14</v>
      </c>
      <c r="G52" s="38">
        <f t="shared" si="2"/>
        <v>128.4343025631006</v>
      </c>
      <c r="H52" s="38">
        <f t="shared" si="3"/>
        <v>49.192271530522696</v>
      </c>
    </row>
    <row r="53" spans="1:8" s="31" customFormat="1" ht="15">
      <c r="A53" s="42" t="s">
        <v>40</v>
      </c>
      <c r="B53" s="43" t="s">
        <v>9</v>
      </c>
      <c r="C53" s="79">
        <v>70463</v>
      </c>
      <c r="D53" s="79">
        <v>98142</v>
      </c>
      <c r="E53" s="79">
        <v>142513</v>
      </c>
      <c r="F53" s="79">
        <v>81297.53</v>
      </c>
      <c r="G53" s="8">
        <f>F53/C53*100</f>
        <v>115.37619743695274</v>
      </c>
      <c r="H53" s="8">
        <f t="shared" si="3"/>
        <v>57.04569407703157</v>
      </c>
    </row>
    <row r="54" spans="1:8" s="31" customFormat="1" ht="15">
      <c r="A54" s="42">
        <v>3222</v>
      </c>
      <c r="B54" s="43" t="s">
        <v>76</v>
      </c>
      <c r="C54" s="79">
        <v>70847</v>
      </c>
      <c r="D54" s="79">
        <v>196037</v>
      </c>
      <c r="E54" s="79">
        <v>187830</v>
      </c>
      <c r="F54" s="79">
        <v>98003.8</v>
      </c>
      <c r="G54" s="8">
        <f t="shared" si="2"/>
        <v>138.33161601761543</v>
      </c>
      <c r="H54" s="8">
        <f t="shared" si="3"/>
        <v>52.17686205611457</v>
      </c>
    </row>
    <row r="55" spans="1:8" s="31" customFormat="1" ht="15">
      <c r="A55" s="42" t="s">
        <v>41</v>
      </c>
      <c r="B55" s="43" t="s">
        <v>42</v>
      </c>
      <c r="C55" s="79">
        <v>123461</v>
      </c>
      <c r="D55" s="79">
        <v>274700</v>
      </c>
      <c r="E55" s="79">
        <v>354000</v>
      </c>
      <c r="F55" s="79">
        <v>140422.65</v>
      </c>
      <c r="G55" s="8">
        <f t="shared" si="2"/>
        <v>113.73846801824057</v>
      </c>
      <c r="H55" s="8">
        <f t="shared" si="3"/>
        <v>39.667415254237284</v>
      </c>
    </row>
    <row r="56" spans="1:8" s="31" customFormat="1" ht="30">
      <c r="A56" s="42" t="s">
        <v>43</v>
      </c>
      <c r="B56" s="43" t="s">
        <v>44</v>
      </c>
      <c r="C56" s="79">
        <v>10989</v>
      </c>
      <c r="D56" s="79">
        <v>20000</v>
      </c>
      <c r="E56" s="79">
        <v>25000</v>
      </c>
      <c r="F56" s="79">
        <v>18499.45</v>
      </c>
      <c r="G56" s="8">
        <f t="shared" si="2"/>
        <v>168.34516334516337</v>
      </c>
      <c r="H56" s="8">
        <f t="shared" si="3"/>
        <v>73.9978</v>
      </c>
    </row>
    <row r="57" spans="1:8" s="31" customFormat="1" ht="15">
      <c r="A57" s="42">
        <v>3225</v>
      </c>
      <c r="B57" s="43" t="s">
        <v>77</v>
      </c>
      <c r="C57" s="79">
        <v>5707</v>
      </c>
      <c r="D57" s="79">
        <v>7695</v>
      </c>
      <c r="E57" s="79">
        <v>21386</v>
      </c>
      <c r="F57" s="79">
        <v>23312.71</v>
      </c>
      <c r="G57" s="8">
        <f t="shared" si="2"/>
        <v>408.49325389872087</v>
      </c>
      <c r="H57" s="8">
        <f t="shared" si="3"/>
        <v>109.0092116337791</v>
      </c>
    </row>
    <row r="58" spans="1:8" s="31" customFormat="1" ht="15">
      <c r="A58" s="42">
        <v>3227</v>
      </c>
      <c r="B58" s="43" t="s">
        <v>78</v>
      </c>
      <c r="C58" s="79">
        <v>28</v>
      </c>
      <c r="D58" s="79">
        <v>2800</v>
      </c>
      <c r="E58" s="79">
        <v>4216</v>
      </c>
      <c r="F58" s="79">
        <v>0</v>
      </c>
      <c r="G58" s="8">
        <f t="shared" si="2"/>
        <v>0</v>
      </c>
      <c r="H58" s="8">
        <f t="shared" si="3"/>
        <v>0</v>
      </c>
    </row>
    <row r="59" spans="1:8" s="32" customFormat="1" ht="15">
      <c r="A59" s="40">
        <v>323</v>
      </c>
      <c r="B59" s="41" t="s">
        <v>10</v>
      </c>
      <c r="C59" s="78">
        <f>SUM(C60:C68)</f>
        <v>352110</v>
      </c>
      <c r="D59" s="78">
        <f>SUM(D60:D68)</f>
        <v>734391</v>
      </c>
      <c r="E59" s="78">
        <f>SUM(E60:E68)</f>
        <v>655808</v>
      </c>
      <c r="F59" s="78">
        <f>SUM(F60:F68)</f>
        <v>316948.16</v>
      </c>
      <c r="G59" s="38">
        <f t="shared" si="2"/>
        <v>90.01396154610775</v>
      </c>
      <c r="H59" s="38">
        <f t="shared" si="3"/>
        <v>48.3294134868742</v>
      </c>
    </row>
    <row r="60" spans="1:8" s="31" customFormat="1" ht="15">
      <c r="A60" s="42" t="s">
        <v>46</v>
      </c>
      <c r="B60" s="43" t="s">
        <v>47</v>
      </c>
      <c r="C60" s="79">
        <v>17128</v>
      </c>
      <c r="D60" s="79">
        <v>42850</v>
      </c>
      <c r="E60" s="79">
        <v>55880</v>
      </c>
      <c r="F60" s="79">
        <v>31799.22</v>
      </c>
      <c r="G60" s="8">
        <f t="shared" si="2"/>
        <v>185.6563521718823</v>
      </c>
      <c r="H60" s="8">
        <f t="shared" si="3"/>
        <v>56.90626342161775</v>
      </c>
    </row>
    <row r="61" spans="1:8" s="31" customFormat="1" ht="15">
      <c r="A61" s="42" t="s">
        <v>48</v>
      </c>
      <c r="B61" s="43" t="s">
        <v>49</v>
      </c>
      <c r="C61" s="79">
        <v>45504</v>
      </c>
      <c r="D61" s="79">
        <v>81404</v>
      </c>
      <c r="E61" s="79">
        <v>123254</v>
      </c>
      <c r="F61" s="79">
        <v>26787.19</v>
      </c>
      <c r="G61" s="8">
        <f t="shared" si="2"/>
        <v>58.867769866385366</v>
      </c>
      <c r="H61" s="8">
        <f t="shared" si="3"/>
        <v>21.733323056452527</v>
      </c>
    </row>
    <row r="62" spans="1:8" s="31" customFormat="1" ht="15">
      <c r="A62" s="42">
        <v>3233</v>
      </c>
      <c r="B62" s="43" t="s">
        <v>108</v>
      </c>
      <c r="C62" s="79">
        <v>0</v>
      </c>
      <c r="D62" s="79">
        <v>0</v>
      </c>
      <c r="E62" s="79">
        <v>3760</v>
      </c>
      <c r="F62" s="79">
        <v>380</v>
      </c>
      <c r="G62" s="8" t="e">
        <f t="shared" si="2"/>
        <v>#DIV/0!</v>
      </c>
      <c r="H62" s="8">
        <f t="shared" si="3"/>
        <v>10.106382978723403</v>
      </c>
    </row>
    <row r="63" spans="1:8" s="31" customFormat="1" ht="15">
      <c r="A63" s="42" t="s">
        <v>50</v>
      </c>
      <c r="B63" s="43" t="s">
        <v>51</v>
      </c>
      <c r="C63" s="79">
        <v>82948</v>
      </c>
      <c r="D63" s="79">
        <v>185980</v>
      </c>
      <c r="E63" s="79">
        <v>172330</v>
      </c>
      <c r="F63" s="79">
        <v>89279.23</v>
      </c>
      <c r="G63" s="8">
        <f t="shared" si="2"/>
        <v>107.63276992814774</v>
      </c>
      <c r="H63" s="8">
        <f t="shared" si="3"/>
        <v>51.80713166598967</v>
      </c>
    </row>
    <row r="64" spans="1:8" s="31" customFormat="1" ht="15">
      <c r="A64" s="42">
        <v>3235</v>
      </c>
      <c r="B64" s="43" t="s">
        <v>79</v>
      </c>
      <c r="C64" s="79">
        <v>22775</v>
      </c>
      <c r="D64" s="79">
        <v>113601</v>
      </c>
      <c r="E64" s="79">
        <v>0</v>
      </c>
      <c r="F64" s="79">
        <v>0</v>
      </c>
      <c r="G64" s="8">
        <f t="shared" si="2"/>
        <v>0</v>
      </c>
      <c r="H64" s="8" t="e">
        <f t="shared" si="3"/>
        <v>#DIV/0!</v>
      </c>
    </row>
    <row r="65" spans="1:8" s="31" customFormat="1" ht="15">
      <c r="A65" s="42">
        <v>3236</v>
      </c>
      <c r="B65" s="43" t="s">
        <v>80</v>
      </c>
      <c r="C65" s="79">
        <v>18708</v>
      </c>
      <c r="D65" s="79">
        <v>22090</v>
      </c>
      <c r="E65" s="79">
        <v>42099</v>
      </c>
      <c r="F65" s="79">
        <v>29809.37</v>
      </c>
      <c r="G65" s="8">
        <f t="shared" si="2"/>
        <v>159.34022877913193</v>
      </c>
      <c r="H65" s="8">
        <f t="shared" si="3"/>
        <v>70.80778640822822</v>
      </c>
    </row>
    <row r="66" spans="1:8" s="31" customFormat="1" ht="15">
      <c r="A66" s="42">
        <v>3237</v>
      </c>
      <c r="B66" s="43" t="s">
        <v>81</v>
      </c>
      <c r="C66" s="79">
        <v>39536</v>
      </c>
      <c r="D66" s="79">
        <v>44500</v>
      </c>
      <c r="E66" s="79">
        <v>21720</v>
      </c>
      <c r="F66" s="79">
        <v>10945.37</v>
      </c>
      <c r="G66" s="8">
        <f t="shared" si="2"/>
        <v>27.684565965196278</v>
      </c>
      <c r="H66" s="8">
        <f t="shared" si="3"/>
        <v>50.39304788213629</v>
      </c>
    </row>
    <row r="67" spans="1:8" s="31" customFormat="1" ht="15">
      <c r="A67" s="42" t="s">
        <v>52</v>
      </c>
      <c r="B67" s="43" t="s">
        <v>53</v>
      </c>
      <c r="C67" s="79">
        <v>5840</v>
      </c>
      <c r="D67" s="79">
        <v>11706</v>
      </c>
      <c r="E67" s="79">
        <v>12459</v>
      </c>
      <c r="F67" s="79">
        <v>6215.3</v>
      </c>
      <c r="G67" s="8">
        <f t="shared" si="2"/>
        <v>106.4263698630137</v>
      </c>
      <c r="H67" s="8">
        <f t="shared" si="3"/>
        <v>49.88602616582391</v>
      </c>
    </row>
    <row r="68" spans="1:8" s="31" customFormat="1" ht="15">
      <c r="A68" s="42" t="s">
        <v>54</v>
      </c>
      <c r="B68" s="43" t="s">
        <v>11</v>
      </c>
      <c r="C68" s="79">
        <v>119671</v>
      </c>
      <c r="D68" s="79">
        <v>232260</v>
      </c>
      <c r="E68" s="79">
        <v>224306</v>
      </c>
      <c r="F68" s="79">
        <v>121732.48</v>
      </c>
      <c r="G68" s="8">
        <f t="shared" si="2"/>
        <v>101.72262285766811</v>
      </c>
      <c r="H68" s="8">
        <f t="shared" si="3"/>
        <v>54.27071946358991</v>
      </c>
    </row>
    <row r="69" spans="1:12" s="32" customFormat="1" ht="30">
      <c r="A69" s="40">
        <v>324</v>
      </c>
      <c r="B69" s="41" t="s">
        <v>17</v>
      </c>
      <c r="C69" s="78">
        <f>SUM(C70)</f>
        <v>0</v>
      </c>
      <c r="D69" s="78">
        <f>SUM(D70)</f>
        <v>0</v>
      </c>
      <c r="E69" s="78">
        <f>SUM(E70)</f>
        <v>0</v>
      </c>
      <c r="F69" s="78">
        <f>SUM(F70)</f>
        <v>0</v>
      </c>
      <c r="G69" s="38" t="e">
        <f t="shared" si="2"/>
        <v>#DIV/0!</v>
      </c>
      <c r="H69" s="38" t="e">
        <f t="shared" si="3"/>
        <v>#DIV/0!</v>
      </c>
      <c r="L69" s="31"/>
    </row>
    <row r="70" spans="1:8" s="31" customFormat="1" ht="30">
      <c r="A70" s="42">
        <v>3241</v>
      </c>
      <c r="B70" s="43" t="s">
        <v>17</v>
      </c>
      <c r="C70" s="79">
        <v>0</v>
      </c>
      <c r="D70" s="79">
        <v>0</v>
      </c>
      <c r="E70" s="79">
        <v>0</v>
      </c>
      <c r="F70" s="79">
        <v>0</v>
      </c>
      <c r="G70" s="8" t="e">
        <f t="shared" si="2"/>
        <v>#DIV/0!</v>
      </c>
      <c r="H70" s="8" t="e">
        <f t="shared" si="3"/>
        <v>#DIV/0!</v>
      </c>
    </row>
    <row r="71" spans="1:12" s="32" customFormat="1" ht="15">
      <c r="A71" s="40">
        <v>329</v>
      </c>
      <c r="B71" s="41" t="s">
        <v>12</v>
      </c>
      <c r="C71" s="78">
        <f>SUM(C72:C77)</f>
        <v>23546</v>
      </c>
      <c r="D71" s="78">
        <f>SUM(D72:D77)</f>
        <v>60650</v>
      </c>
      <c r="E71" s="78">
        <f>SUM(E72:E77)</f>
        <v>71600</v>
      </c>
      <c r="F71" s="78">
        <f>SUM(F72:F77)</f>
        <v>36259.39</v>
      </c>
      <c r="G71" s="38">
        <f t="shared" si="2"/>
        <v>153.99384184150173</v>
      </c>
      <c r="H71" s="38">
        <f t="shared" si="3"/>
        <v>50.641606145251394</v>
      </c>
      <c r="L71" s="31"/>
    </row>
    <row r="72" spans="1:8" s="31" customFormat="1" ht="30">
      <c r="A72" s="42" t="s">
        <v>55</v>
      </c>
      <c r="B72" s="43" t="s">
        <v>56</v>
      </c>
      <c r="C72" s="79">
        <v>0</v>
      </c>
      <c r="D72" s="79">
        <v>0</v>
      </c>
      <c r="E72" s="79">
        <v>0</v>
      </c>
      <c r="F72" s="79">
        <v>0</v>
      </c>
      <c r="G72" s="8" t="e">
        <f t="shared" si="2"/>
        <v>#DIV/0!</v>
      </c>
      <c r="H72" s="8" t="e">
        <f t="shared" si="3"/>
        <v>#DIV/0!</v>
      </c>
    </row>
    <row r="73" spans="1:8" s="31" customFormat="1" ht="15">
      <c r="A73" s="42" t="s">
        <v>57</v>
      </c>
      <c r="B73" s="43" t="s">
        <v>58</v>
      </c>
      <c r="C73" s="79">
        <v>2413</v>
      </c>
      <c r="D73" s="79">
        <v>7000</v>
      </c>
      <c r="E73" s="79">
        <v>8500</v>
      </c>
      <c r="F73" s="79">
        <v>3458.3</v>
      </c>
      <c r="G73" s="8">
        <f t="shared" si="2"/>
        <v>143.3195192706175</v>
      </c>
      <c r="H73" s="8">
        <f t="shared" si="3"/>
        <v>40.68588235294118</v>
      </c>
    </row>
    <row r="74" spans="1:8" s="31" customFormat="1" ht="15">
      <c r="A74" s="42">
        <v>3294</v>
      </c>
      <c r="B74" s="43" t="s">
        <v>82</v>
      </c>
      <c r="C74" s="79">
        <v>400</v>
      </c>
      <c r="D74" s="79">
        <v>300</v>
      </c>
      <c r="E74" s="79">
        <v>500</v>
      </c>
      <c r="F74" s="79">
        <v>500</v>
      </c>
      <c r="G74" s="8">
        <f t="shared" si="2"/>
        <v>125</v>
      </c>
      <c r="H74" s="8">
        <f t="shared" si="3"/>
        <v>100</v>
      </c>
    </row>
    <row r="75" spans="1:8" s="31" customFormat="1" ht="15">
      <c r="A75" s="42">
        <v>3295</v>
      </c>
      <c r="B75" s="43" t="s">
        <v>59</v>
      </c>
      <c r="C75" s="79">
        <v>12888</v>
      </c>
      <c r="D75" s="79">
        <v>31100</v>
      </c>
      <c r="E75" s="79">
        <v>35600</v>
      </c>
      <c r="F75" s="79">
        <v>20715</v>
      </c>
      <c r="G75" s="8">
        <f t="shared" si="2"/>
        <v>160.73091247672252</v>
      </c>
      <c r="H75" s="8">
        <f t="shared" si="3"/>
        <v>58.188202247191015</v>
      </c>
    </row>
    <row r="76" spans="1:8" s="31" customFormat="1" ht="15">
      <c r="A76" s="42" t="s">
        <v>124</v>
      </c>
      <c r="B76" s="43" t="s">
        <v>125</v>
      </c>
      <c r="C76" s="79">
        <v>0</v>
      </c>
      <c r="D76" s="79">
        <v>0</v>
      </c>
      <c r="E76" s="79">
        <v>0</v>
      </c>
      <c r="F76" s="79">
        <v>5625</v>
      </c>
      <c r="G76" s="8" t="e">
        <f>F76/C76*100</f>
        <v>#DIV/0!</v>
      </c>
      <c r="H76" s="8" t="e">
        <f>F76/E76*100</f>
        <v>#DIV/0!</v>
      </c>
    </row>
    <row r="77" spans="1:8" s="31" customFormat="1" ht="15">
      <c r="A77" s="42" t="s">
        <v>60</v>
      </c>
      <c r="B77" s="43" t="s">
        <v>12</v>
      </c>
      <c r="C77" s="79">
        <v>7845</v>
      </c>
      <c r="D77" s="79">
        <v>22250</v>
      </c>
      <c r="E77" s="79">
        <v>27000</v>
      </c>
      <c r="F77" s="79">
        <v>5961.09</v>
      </c>
      <c r="G77" s="8">
        <f>F77/C77*100</f>
        <v>75.98585086042065</v>
      </c>
      <c r="H77" s="8">
        <f t="shared" si="3"/>
        <v>22.078111111111113</v>
      </c>
    </row>
    <row r="78" spans="1:8" s="32" customFormat="1" ht="15">
      <c r="A78" s="49">
        <v>34</v>
      </c>
      <c r="B78" s="50" t="s">
        <v>13</v>
      </c>
      <c r="C78" s="77">
        <f>SUM(C79)</f>
        <v>1433</v>
      </c>
      <c r="D78" s="77">
        <f>SUM(D79)</f>
        <v>3700</v>
      </c>
      <c r="E78" s="77">
        <f>SUM(E79)</f>
        <v>2800</v>
      </c>
      <c r="F78" s="77">
        <f>SUM(F79)</f>
        <v>6862.84</v>
      </c>
      <c r="G78" s="36">
        <f aca="true" t="shared" si="4" ref="G78:G103">F78/C78*100</f>
        <v>478.9141660851361</v>
      </c>
      <c r="H78" s="36">
        <f t="shared" si="3"/>
        <v>245.10142857142858</v>
      </c>
    </row>
    <row r="79" spans="1:8" s="32" customFormat="1" ht="15">
      <c r="A79" s="40">
        <v>343</v>
      </c>
      <c r="B79" s="41" t="s">
        <v>14</v>
      </c>
      <c r="C79" s="78">
        <f>SUM(C80,C81)</f>
        <v>1433</v>
      </c>
      <c r="D79" s="78">
        <f>SUM(D80,D81)</f>
        <v>3700</v>
      </c>
      <c r="E79" s="78">
        <f>SUM(E80,E81)</f>
        <v>2800</v>
      </c>
      <c r="F79" s="78">
        <f>SUM(F80,F81)</f>
        <v>6862.84</v>
      </c>
      <c r="G79" s="38">
        <f t="shared" si="4"/>
        <v>478.9141660851361</v>
      </c>
      <c r="H79" s="38">
        <f t="shared" si="3"/>
        <v>245.10142857142858</v>
      </c>
    </row>
    <row r="80" spans="1:8" s="31" customFormat="1" ht="15">
      <c r="A80" s="42" t="s">
        <v>61</v>
      </c>
      <c r="B80" s="43" t="s">
        <v>62</v>
      </c>
      <c r="C80" s="79">
        <v>1433</v>
      </c>
      <c r="D80" s="79">
        <v>3500</v>
      </c>
      <c r="E80" s="79">
        <v>2600</v>
      </c>
      <c r="F80" s="79">
        <v>1414.63</v>
      </c>
      <c r="G80" s="8">
        <f t="shared" si="4"/>
        <v>98.71807397069087</v>
      </c>
      <c r="H80" s="8">
        <f t="shared" si="3"/>
        <v>54.408846153846156</v>
      </c>
    </row>
    <row r="81" spans="1:8" s="31" customFormat="1" ht="15">
      <c r="A81" s="42">
        <v>3433</v>
      </c>
      <c r="B81" s="43" t="s">
        <v>89</v>
      </c>
      <c r="C81" s="79">
        <v>0</v>
      </c>
      <c r="D81" s="79">
        <v>200</v>
      </c>
      <c r="E81" s="79">
        <v>200</v>
      </c>
      <c r="F81" s="79">
        <v>5448.21</v>
      </c>
      <c r="G81" s="8" t="e">
        <f t="shared" si="4"/>
        <v>#DIV/0!</v>
      </c>
      <c r="H81" s="8">
        <f t="shared" si="3"/>
        <v>2724.105</v>
      </c>
    </row>
    <row r="82" spans="1:8" s="31" customFormat="1" ht="15">
      <c r="A82" s="49">
        <v>37</v>
      </c>
      <c r="B82" s="50" t="s">
        <v>90</v>
      </c>
      <c r="C82" s="77">
        <f>SUM(C83)</f>
        <v>7383</v>
      </c>
      <c r="D82" s="77">
        <f>SUM(D83)</f>
        <v>170000</v>
      </c>
      <c r="E82" s="77">
        <f>SUM(E83)</f>
        <v>195000</v>
      </c>
      <c r="F82" s="77">
        <f>SUM(F83)</f>
        <v>40404.33</v>
      </c>
      <c r="G82" s="36">
        <f t="shared" si="4"/>
        <v>547.2616822429907</v>
      </c>
      <c r="H82" s="36">
        <f t="shared" si="3"/>
        <v>20.72016923076923</v>
      </c>
    </row>
    <row r="83" spans="1:8" s="31" customFormat="1" ht="30">
      <c r="A83" s="40">
        <v>372</v>
      </c>
      <c r="B83" s="41" t="s">
        <v>91</v>
      </c>
      <c r="C83" s="78">
        <f>SUM(C84:C86)</f>
        <v>7383</v>
      </c>
      <c r="D83" s="78">
        <f>SUM(D84:D86)</f>
        <v>170000</v>
      </c>
      <c r="E83" s="78">
        <f>SUM(E84:E86)</f>
        <v>195000</v>
      </c>
      <c r="F83" s="78">
        <f>SUM(F84:F86)</f>
        <v>40404.33</v>
      </c>
      <c r="G83" s="38">
        <f t="shared" si="4"/>
        <v>547.2616822429907</v>
      </c>
      <c r="H83" s="38">
        <f t="shared" si="3"/>
        <v>20.72016923076923</v>
      </c>
    </row>
    <row r="84" spans="1:8" s="31" customFormat="1" ht="15">
      <c r="A84" s="42">
        <v>3721</v>
      </c>
      <c r="B84" s="43" t="s">
        <v>95</v>
      </c>
      <c r="C84" s="79">
        <v>0</v>
      </c>
      <c r="D84" s="79">
        <v>0</v>
      </c>
      <c r="E84" s="79">
        <v>0</v>
      </c>
      <c r="F84" s="79">
        <v>0</v>
      </c>
      <c r="G84" s="8" t="e">
        <f>F84/C84*100</f>
        <v>#DIV/0!</v>
      </c>
      <c r="H84" s="8" t="e">
        <f>F84/E84*100</f>
        <v>#DIV/0!</v>
      </c>
    </row>
    <row r="85" spans="1:8" s="31" customFormat="1" ht="15">
      <c r="A85" s="42">
        <v>3722</v>
      </c>
      <c r="B85" s="43" t="s">
        <v>92</v>
      </c>
      <c r="C85" s="79">
        <v>7383</v>
      </c>
      <c r="D85" s="79">
        <v>170000</v>
      </c>
      <c r="E85" s="79">
        <v>195000</v>
      </c>
      <c r="F85" s="79">
        <v>40404.33</v>
      </c>
      <c r="G85" s="8">
        <f t="shared" si="4"/>
        <v>547.2616822429907</v>
      </c>
      <c r="H85" s="8">
        <f t="shared" si="3"/>
        <v>20.72016923076923</v>
      </c>
    </row>
    <row r="86" spans="1:8" s="31" customFormat="1" ht="30">
      <c r="A86" s="42">
        <v>3723</v>
      </c>
      <c r="B86" s="43" t="s">
        <v>96</v>
      </c>
      <c r="C86" s="79">
        <v>0</v>
      </c>
      <c r="D86" s="79">
        <v>0</v>
      </c>
      <c r="E86" s="79">
        <v>0</v>
      </c>
      <c r="F86" s="79">
        <v>0</v>
      </c>
      <c r="G86" s="8" t="e">
        <f t="shared" si="4"/>
        <v>#DIV/0!</v>
      </c>
      <c r="H86" s="8" t="e">
        <f t="shared" si="3"/>
        <v>#DIV/0!</v>
      </c>
    </row>
    <row r="87" spans="1:8" s="31" customFormat="1" ht="21" customHeight="1">
      <c r="A87" s="49">
        <v>4</v>
      </c>
      <c r="B87" s="50" t="s">
        <v>93</v>
      </c>
      <c r="C87" s="77">
        <f>SUM(C88,C91)</f>
        <v>19006</v>
      </c>
      <c r="D87" s="77">
        <f>SUM(D88,D91)</f>
        <v>94712</v>
      </c>
      <c r="E87" s="77">
        <f>SUM(E88,E91)</f>
        <v>165989</v>
      </c>
      <c r="F87" s="77">
        <f>SUM(F88,F91)</f>
        <v>47701.100000000006</v>
      </c>
      <c r="G87" s="36">
        <f t="shared" si="4"/>
        <v>250.97916447437655</v>
      </c>
      <c r="H87" s="36">
        <f t="shared" si="3"/>
        <v>28.73750670225136</v>
      </c>
    </row>
    <row r="88" spans="1:8" s="31" customFormat="1" ht="18.75" customHeight="1">
      <c r="A88" s="49">
        <v>41</v>
      </c>
      <c r="B88" s="50" t="s">
        <v>86</v>
      </c>
      <c r="C88" s="80">
        <f aca="true" t="shared" si="5" ref="C88:F89">SUM(C89)</f>
        <v>0</v>
      </c>
      <c r="D88" s="80">
        <f t="shared" si="5"/>
        <v>0</v>
      </c>
      <c r="E88" s="80">
        <f t="shared" si="5"/>
        <v>0</v>
      </c>
      <c r="F88" s="80">
        <f t="shared" si="5"/>
        <v>0</v>
      </c>
      <c r="G88" s="36" t="e">
        <f t="shared" si="4"/>
        <v>#DIV/0!</v>
      </c>
      <c r="H88" s="36" t="e">
        <f t="shared" si="3"/>
        <v>#DIV/0!</v>
      </c>
    </row>
    <row r="89" spans="1:8" s="31" customFormat="1" ht="15">
      <c r="A89" s="40">
        <v>412</v>
      </c>
      <c r="B89" s="41" t="s">
        <v>87</v>
      </c>
      <c r="C89" s="81">
        <f t="shared" si="5"/>
        <v>0</v>
      </c>
      <c r="D89" s="81">
        <f t="shared" si="5"/>
        <v>0</v>
      </c>
      <c r="E89" s="81">
        <f t="shared" si="5"/>
        <v>0</v>
      </c>
      <c r="F89" s="81">
        <f t="shared" si="5"/>
        <v>0</v>
      </c>
      <c r="G89" s="38" t="e">
        <f t="shared" si="4"/>
        <v>#DIV/0!</v>
      </c>
      <c r="H89" s="38" t="e">
        <f t="shared" si="3"/>
        <v>#DIV/0!</v>
      </c>
    </row>
    <row r="90" spans="1:8" s="31" customFormat="1" ht="15">
      <c r="A90" s="42">
        <v>4123</v>
      </c>
      <c r="B90" s="43" t="s">
        <v>88</v>
      </c>
      <c r="C90" s="79">
        <v>0</v>
      </c>
      <c r="D90" s="79">
        <v>0</v>
      </c>
      <c r="E90" s="79">
        <v>0</v>
      </c>
      <c r="F90" s="79">
        <v>0</v>
      </c>
      <c r="G90" s="8" t="e">
        <f t="shared" si="4"/>
        <v>#DIV/0!</v>
      </c>
      <c r="H90" s="8" t="e">
        <f t="shared" si="3"/>
        <v>#DIV/0!</v>
      </c>
    </row>
    <row r="91" spans="1:8" s="32" customFormat="1" ht="21" customHeight="1">
      <c r="A91" s="49">
        <v>42</v>
      </c>
      <c r="B91" s="50" t="s">
        <v>16</v>
      </c>
      <c r="C91" s="77">
        <f>SUM(C92,C99,C101)</f>
        <v>19006</v>
      </c>
      <c r="D91" s="77">
        <f>SUM(D92,D99,D101)</f>
        <v>94712</v>
      </c>
      <c r="E91" s="77">
        <f>SUM(E92,E99,E101)</f>
        <v>165989</v>
      </c>
      <c r="F91" s="77">
        <f>SUM(F92,F99,F101)</f>
        <v>47701.100000000006</v>
      </c>
      <c r="G91" s="36">
        <f t="shared" si="4"/>
        <v>250.97916447437655</v>
      </c>
      <c r="H91" s="36">
        <f t="shared" si="3"/>
        <v>28.73750670225136</v>
      </c>
    </row>
    <row r="92" spans="1:8" s="32" customFormat="1" ht="15">
      <c r="A92" s="40">
        <v>422</v>
      </c>
      <c r="B92" s="41" t="s">
        <v>15</v>
      </c>
      <c r="C92" s="78">
        <f>SUM(C93:C98)</f>
        <v>18716</v>
      </c>
      <c r="D92" s="78">
        <f>SUM(D93:D98)</f>
        <v>64712</v>
      </c>
      <c r="E92" s="78">
        <f>SUM(E93:E98)</f>
        <v>125840</v>
      </c>
      <c r="F92" s="78">
        <f>SUM(F93:F98)</f>
        <v>38068.8</v>
      </c>
      <c r="G92" s="38">
        <f t="shared" si="4"/>
        <v>203.40243641803806</v>
      </c>
      <c r="H92" s="38">
        <f t="shared" si="3"/>
        <v>30.251748251748257</v>
      </c>
    </row>
    <row r="93" spans="1:8" s="31" customFormat="1" ht="15">
      <c r="A93" s="42" t="s">
        <v>63</v>
      </c>
      <c r="B93" s="43" t="s">
        <v>64</v>
      </c>
      <c r="C93" s="79">
        <v>4285</v>
      </c>
      <c r="D93" s="79">
        <v>4000</v>
      </c>
      <c r="E93" s="79">
        <v>21642</v>
      </c>
      <c r="F93" s="79">
        <v>16441.8</v>
      </c>
      <c r="G93" s="8">
        <f t="shared" si="4"/>
        <v>383.70595099183197</v>
      </c>
      <c r="H93" s="8">
        <f t="shared" si="3"/>
        <v>75.97172165234267</v>
      </c>
    </row>
    <row r="94" spans="1:8" s="31" customFormat="1" ht="15">
      <c r="A94" s="42" t="s">
        <v>65</v>
      </c>
      <c r="B94" s="43" t="s">
        <v>66</v>
      </c>
      <c r="C94" s="79">
        <v>0</v>
      </c>
      <c r="D94" s="79">
        <v>0</v>
      </c>
      <c r="E94" s="79">
        <v>0</v>
      </c>
      <c r="F94" s="79">
        <v>0</v>
      </c>
      <c r="G94" s="8" t="e">
        <f t="shared" si="4"/>
        <v>#DIV/0!</v>
      </c>
      <c r="H94" s="8" t="e">
        <f t="shared" si="3"/>
        <v>#DIV/0!</v>
      </c>
    </row>
    <row r="95" spans="1:8" s="31" customFormat="1" ht="15">
      <c r="A95" s="42">
        <v>4223</v>
      </c>
      <c r="B95" s="51" t="s">
        <v>99</v>
      </c>
      <c r="C95" s="79">
        <v>12250</v>
      </c>
      <c r="D95" s="79">
        <v>10817</v>
      </c>
      <c r="E95" s="79">
        <v>39177</v>
      </c>
      <c r="F95" s="79">
        <v>21627</v>
      </c>
      <c r="G95" s="8">
        <f>F95/C95*100</f>
        <v>176.5469387755102</v>
      </c>
      <c r="H95" s="8">
        <f>F95/E95*100</f>
        <v>55.20330806340454</v>
      </c>
    </row>
    <row r="96" spans="1:8" s="31" customFormat="1" ht="15">
      <c r="A96" s="42">
        <v>4224</v>
      </c>
      <c r="B96" s="51" t="s">
        <v>118</v>
      </c>
      <c r="C96" s="79">
        <v>2181</v>
      </c>
      <c r="D96" s="79">
        <v>0</v>
      </c>
      <c r="E96" s="79">
        <v>0</v>
      </c>
      <c r="F96" s="79">
        <v>0</v>
      </c>
      <c r="G96" s="8">
        <f>F96/C96*100</f>
        <v>0</v>
      </c>
      <c r="H96" s="8" t="e">
        <f>F96/E96*100</f>
        <v>#DIV/0!</v>
      </c>
    </row>
    <row r="97" spans="1:8" s="31" customFormat="1" ht="15">
      <c r="A97" s="42">
        <v>4226</v>
      </c>
      <c r="B97" s="43" t="s">
        <v>85</v>
      </c>
      <c r="C97" s="79">
        <v>0</v>
      </c>
      <c r="D97" s="79">
        <v>49895</v>
      </c>
      <c r="E97" s="79">
        <v>62521</v>
      </c>
      <c r="F97" s="79">
        <v>0</v>
      </c>
      <c r="G97" s="8" t="e">
        <f t="shared" si="4"/>
        <v>#DIV/0!</v>
      </c>
      <c r="H97" s="8">
        <f t="shared" si="3"/>
        <v>0</v>
      </c>
    </row>
    <row r="98" spans="1:8" s="31" customFormat="1" ht="15">
      <c r="A98" s="42">
        <v>4227</v>
      </c>
      <c r="B98" s="43" t="s">
        <v>100</v>
      </c>
      <c r="C98" s="79">
        <v>0</v>
      </c>
      <c r="D98" s="79">
        <v>0</v>
      </c>
      <c r="E98" s="79">
        <v>2500</v>
      </c>
      <c r="F98" s="79">
        <v>0</v>
      </c>
      <c r="G98" s="8" t="e">
        <f t="shared" si="4"/>
        <v>#DIV/0!</v>
      </c>
      <c r="H98" s="8">
        <f t="shared" si="3"/>
        <v>0</v>
      </c>
    </row>
    <row r="99" spans="1:8" s="31" customFormat="1" ht="15">
      <c r="A99" s="40">
        <v>424</v>
      </c>
      <c r="B99" s="41" t="s">
        <v>83</v>
      </c>
      <c r="C99" s="78">
        <f>SUM(C100)</f>
        <v>290</v>
      </c>
      <c r="D99" s="78">
        <f>SUM(D100)</f>
        <v>30000</v>
      </c>
      <c r="E99" s="78">
        <f>SUM(E100)</f>
        <v>40149</v>
      </c>
      <c r="F99" s="78">
        <f>SUM(F100)</f>
        <v>9632.3</v>
      </c>
      <c r="G99" s="38">
        <f>F99/C99*100</f>
        <v>3321.4827586206893</v>
      </c>
      <c r="H99" s="38">
        <f>F99/E99*100</f>
        <v>23.99138210167127</v>
      </c>
    </row>
    <row r="100" spans="1:8" s="31" customFormat="1" ht="15">
      <c r="A100" s="42">
        <v>4241</v>
      </c>
      <c r="B100" s="43" t="s">
        <v>84</v>
      </c>
      <c r="C100" s="79">
        <v>290</v>
      </c>
      <c r="D100" s="79">
        <v>30000</v>
      </c>
      <c r="E100" s="79">
        <v>40149</v>
      </c>
      <c r="F100" s="79">
        <v>9632.3</v>
      </c>
      <c r="G100" s="8">
        <f t="shared" si="4"/>
        <v>3321.4827586206893</v>
      </c>
      <c r="H100" s="8">
        <f t="shared" si="3"/>
        <v>23.99138210167127</v>
      </c>
    </row>
    <row r="101" spans="1:8" s="31" customFormat="1" ht="15">
      <c r="A101" s="40">
        <v>426</v>
      </c>
      <c r="B101" s="52" t="s">
        <v>102</v>
      </c>
      <c r="C101" s="78">
        <f>SUM(C102)</f>
        <v>0</v>
      </c>
      <c r="D101" s="78">
        <f>SUM(D102)</f>
        <v>0</v>
      </c>
      <c r="E101" s="78">
        <f>SUM(E102)</f>
        <v>0</v>
      </c>
      <c r="F101" s="78">
        <f>SUM(F102)</f>
        <v>0</v>
      </c>
      <c r="G101" s="38" t="e">
        <f>F101/C101*100</f>
        <v>#DIV/0!</v>
      </c>
      <c r="H101" s="38" t="e">
        <f>F101/E101*100</f>
        <v>#DIV/0!</v>
      </c>
    </row>
    <row r="102" spans="1:8" s="31" customFormat="1" ht="15">
      <c r="A102" s="42">
        <v>4262</v>
      </c>
      <c r="B102" s="51" t="s">
        <v>101</v>
      </c>
      <c r="C102" s="79">
        <v>0</v>
      </c>
      <c r="D102" s="79">
        <v>0</v>
      </c>
      <c r="E102" s="79">
        <v>0</v>
      </c>
      <c r="F102" s="79">
        <v>0</v>
      </c>
      <c r="G102" s="8" t="e">
        <f>F102/C102*100</f>
        <v>#DIV/0!</v>
      </c>
      <c r="H102" s="8" t="e">
        <f>F102/E102*100</f>
        <v>#DIV/0!</v>
      </c>
    </row>
    <row r="103" spans="1:8" s="35" customFormat="1" ht="19.5">
      <c r="A103" s="56" t="s">
        <v>68</v>
      </c>
      <c r="B103" s="57"/>
      <c r="C103" s="82">
        <f>SUM(C36,C46,C78,C82,C87)</f>
        <v>6363390</v>
      </c>
      <c r="D103" s="82">
        <f>SUM(D36,D46,D78,D82,D87)</f>
        <v>13141215.28</v>
      </c>
      <c r="E103" s="82">
        <f>SUM(E36,E46,E78,E82,E87)</f>
        <v>13602122</v>
      </c>
      <c r="F103" s="82">
        <f>SUM(F36,F46,F78,F82,F87)</f>
        <v>6755759.38</v>
      </c>
      <c r="G103" s="8">
        <f t="shared" si="4"/>
        <v>106.16604325681752</v>
      </c>
      <c r="H103" s="8">
        <f t="shared" si="3"/>
        <v>49.66695181825306</v>
      </c>
    </row>
    <row r="104" spans="1:8" s="25" customFormat="1" ht="20.25">
      <c r="A104" s="33"/>
      <c r="B104" s="33"/>
      <c r="C104" s="33"/>
      <c r="D104" s="33"/>
      <c r="E104" s="33"/>
      <c r="F104" s="33"/>
      <c r="G104" s="33"/>
      <c r="H104" s="34"/>
    </row>
    <row r="105" spans="1:8" s="25" customFormat="1" ht="20.25">
      <c r="A105" s="19"/>
      <c r="B105" s="53" t="s">
        <v>123</v>
      </c>
      <c r="C105" s="19"/>
      <c r="D105" s="19"/>
      <c r="E105" s="19"/>
      <c r="F105" s="19"/>
      <c r="G105" s="19"/>
      <c r="H105" s="17"/>
    </row>
    <row r="106" spans="1:8" s="25" customFormat="1" ht="20.25">
      <c r="A106" s="19"/>
      <c r="B106" s="19"/>
      <c r="C106" s="19"/>
      <c r="D106" s="19"/>
      <c r="E106" s="19"/>
      <c r="F106" s="19"/>
      <c r="G106" s="19"/>
      <c r="H106" s="17"/>
    </row>
    <row r="107" spans="1:8" s="25" customFormat="1" ht="20.25">
      <c r="A107" s="19"/>
      <c r="B107" s="53" t="s">
        <v>111</v>
      </c>
      <c r="C107" s="53" t="s">
        <v>113</v>
      </c>
      <c r="D107" s="19"/>
      <c r="E107" s="19"/>
      <c r="F107" s="19"/>
      <c r="G107" s="54"/>
      <c r="H107" s="55"/>
    </row>
    <row r="108" spans="1:8" s="25" customFormat="1" ht="20.25">
      <c r="A108" s="19"/>
      <c r="B108" s="53"/>
      <c r="C108" s="19"/>
      <c r="D108" s="19"/>
      <c r="E108" s="19"/>
      <c r="F108" s="19"/>
      <c r="G108" s="19"/>
      <c r="H108" s="17"/>
    </row>
    <row r="109" spans="1:8" s="25" customFormat="1" ht="20.25">
      <c r="A109" s="19"/>
      <c r="B109" s="53" t="s">
        <v>112</v>
      </c>
      <c r="C109" s="53" t="s">
        <v>114</v>
      </c>
      <c r="D109" s="19"/>
      <c r="E109" s="19"/>
      <c r="F109" s="19"/>
      <c r="G109" s="54"/>
      <c r="H109" s="55"/>
    </row>
    <row r="110" spans="1:8" s="25" customFormat="1" ht="20.25">
      <c r="A110" s="19"/>
      <c r="B110" s="19"/>
      <c r="C110" s="19"/>
      <c r="D110" s="19"/>
      <c r="E110" s="19"/>
      <c r="F110" s="19"/>
      <c r="G110" s="19"/>
      <c r="H110" s="17"/>
    </row>
    <row r="111" spans="1:8" s="25" customFormat="1" ht="20.25">
      <c r="A111" s="19"/>
      <c r="B111" s="19"/>
      <c r="C111" s="19"/>
      <c r="D111" s="19"/>
      <c r="E111" s="19"/>
      <c r="F111" s="19"/>
      <c r="G111" s="19"/>
      <c r="H111" s="17"/>
    </row>
    <row r="112" spans="1:8" s="25" customFormat="1" ht="20.25">
      <c r="A112" s="19"/>
      <c r="B112" s="19"/>
      <c r="C112" s="19"/>
      <c r="D112" s="19"/>
      <c r="E112" s="19"/>
      <c r="F112" s="19"/>
      <c r="G112" s="19"/>
      <c r="H112" s="17"/>
    </row>
    <row r="113" spans="1:8" s="25" customFormat="1" ht="20.25">
      <c r="A113" s="19"/>
      <c r="B113" s="19"/>
      <c r="C113" s="19"/>
      <c r="D113" s="19"/>
      <c r="E113" s="19"/>
      <c r="F113" s="19"/>
      <c r="G113" s="19"/>
      <c r="H113" s="17"/>
    </row>
    <row r="114" spans="1:8" s="25" customFormat="1" ht="20.25">
      <c r="A114" s="19"/>
      <c r="B114" s="19"/>
      <c r="C114" s="19"/>
      <c r="D114" s="19"/>
      <c r="E114" s="19"/>
      <c r="F114" s="19"/>
      <c r="G114" s="19"/>
      <c r="H114" s="17"/>
    </row>
    <row r="117" ht="15">
      <c r="D117" s="18"/>
    </row>
  </sheetData>
  <sheetProtection/>
  <mergeCells count="25">
    <mergeCell ref="A1:G1"/>
    <mergeCell ref="A4:G4"/>
    <mergeCell ref="A6:A7"/>
    <mergeCell ref="B6:B7"/>
    <mergeCell ref="C6:C7"/>
    <mergeCell ref="D6:D7"/>
    <mergeCell ref="E6:E7"/>
    <mergeCell ref="B33:B34"/>
    <mergeCell ref="C33:C34"/>
    <mergeCell ref="D33:D34"/>
    <mergeCell ref="A28:B28"/>
    <mergeCell ref="H6:H7"/>
    <mergeCell ref="A8:B8"/>
    <mergeCell ref="A32:G32"/>
    <mergeCell ref="A30:B30"/>
    <mergeCell ref="A103:B103"/>
    <mergeCell ref="A2:H2"/>
    <mergeCell ref="E33:E34"/>
    <mergeCell ref="F33:F34"/>
    <mergeCell ref="F6:F7"/>
    <mergeCell ref="G6:G7"/>
    <mergeCell ref="G33:G34"/>
    <mergeCell ref="H33:H34"/>
    <mergeCell ref="A35:B35"/>
    <mergeCell ref="A33:A34"/>
  </mergeCells>
  <printOptions/>
  <pageMargins left="0.7" right="0.7" top="0.75" bottom="0.75" header="0.3" footer="0.3"/>
  <pageSetup fitToHeight="4" fitToWidth="1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RACUNOVODSTVO0005</cp:lastModifiedBy>
  <cp:lastPrinted>2021-02-19T08:25:01Z</cp:lastPrinted>
  <dcterms:created xsi:type="dcterms:W3CDTF">1996-10-14T23:33:28Z</dcterms:created>
  <dcterms:modified xsi:type="dcterms:W3CDTF">2022-07-25T09:20:26Z</dcterms:modified>
  <cp:category/>
  <cp:version/>
  <cp:contentType/>
  <cp:contentStatus/>
</cp:coreProperties>
</file>