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RACUNOVODSTVO0005\Desktop\za web lotina\"/>
    </mc:Choice>
  </mc:AlternateContent>
  <xr:revisionPtr revIDLastSave="0" documentId="13_ncr:1_{1BA11921-EAE3-49C7-BF8F-BA892E3DE096}" xr6:coauthVersionLast="47" xr6:coauthVersionMax="47" xr10:uidLastSave="{00000000-0000-0000-0000-000000000000}"/>
  <bookViews>
    <workbookView xWindow="-120" yWindow="-120" windowWidth="29040" windowHeight="15840" tabRatio="910" activeTab="1" xr2:uid="{00000000-000D-0000-FFFF-FFFF00000000}"/>
  </bookViews>
  <sheets>
    <sheet name="BILJEŠKE" sheetId="2" r:id="rId1"/>
    <sheet name="SAŽETAK" sheetId="3" r:id="rId2"/>
    <sheet name=" Račun prihoda i rashoda" sheetId="4" r:id="rId3"/>
    <sheet name="Prihodi i rashodi po izvorima" sheetId="5" r:id="rId4"/>
    <sheet name="Rashodi prema funkcijskoj kl" sheetId="6" r:id="rId5"/>
    <sheet name="Račun financiranja" sheetId="7" r:id="rId6"/>
    <sheet name="Račun financiranja po izvorima" sheetId="8" r:id="rId7"/>
    <sheet name="POSEBNI DIO" sheetId="9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</externalReferences>
  <definedNames>
    <definedName name="_xlnm._FilterDatabase" localSheetId="7" hidden="1">'POSEBNI DIO'!$M$6:$M$489</definedName>
    <definedName name="hg">#REF!</definedName>
    <definedName name="_xlnm.Print_Area" localSheetId="2">' Račun prihoda i rashoda'!$A$1:$H$34</definedName>
    <definedName name="_xlnm.Print_Area" localSheetId="7">'POSEBNI DIO'!$A$1:$K$489</definedName>
    <definedName name="_xlnm.Print_Area" localSheetId="3">'Prihodi i rashodi po izvorima'!$A$1:$G$48</definedName>
    <definedName name="_xlnm.Print_Area" localSheetId="4">'Rashodi prema funkcijskoj kl'!$A$1:$I$16</definedName>
    <definedName name="Tuđa_imovina_dobivena_na_korištenj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88" i="9" l="1"/>
  <c r="H488" i="9"/>
  <c r="G488" i="9"/>
  <c r="E488" i="9"/>
  <c r="I487" i="9"/>
  <c r="H487" i="9"/>
  <c r="H486" i="9" s="1"/>
  <c r="H485" i="9" s="1"/>
  <c r="G487" i="9"/>
  <c r="G486" i="9" s="1"/>
  <c r="G485" i="9" s="1"/>
  <c r="E487" i="9"/>
  <c r="E486" i="9" s="1"/>
  <c r="E485" i="9" s="1"/>
  <c r="F486" i="9"/>
  <c r="F485" i="9"/>
  <c r="I484" i="9"/>
  <c r="H484" i="9"/>
  <c r="G484" i="9"/>
  <c r="E484" i="9"/>
  <c r="I483" i="9"/>
  <c r="I482" i="9" s="1"/>
  <c r="I481" i="9" s="1"/>
  <c r="H483" i="9"/>
  <c r="H482" i="9" s="1"/>
  <c r="G483" i="9"/>
  <c r="E483" i="9"/>
  <c r="E482" i="9" s="1"/>
  <c r="F482" i="9"/>
  <c r="F481" i="9" s="1"/>
  <c r="H481" i="9"/>
  <c r="E480" i="9"/>
  <c r="E479" i="9"/>
  <c r="M479" i="9" s="1"/>
  <c r="I478" i="9"/>
  <c r="I477" i="9" s="1"/>
  <c r="H478" i="9"/>
  <c r="G478" i="9"/>
  <c r="F478" i="9"/>
  <c r="F477" i="9" s="1"/>
  <c r="H477" i="9"/>
  <c r="G477" i="9"/>
  <c r="I476" i="9"/>
  <c r="H476" i="9"/>
  <c r="G476" i="9"/>
  <c r="E476" i="9"/>
  <c r="I475" i="9"/>
  <c r="I474" i="9" s="1"/>
  <c r="I473" i="9" s="1"/>
  <c r="H475" i="9"/>
  <c r="H474" i="9" s="1"/>
  <c r="H473" i="9" s="1"/>
  <c r="G475" i="9"/>
  <c r="G474" i="9" s="1"/>
  <c r="G473" i="9" s="1"/>
  <c r="E475" i="9"/>
  <c r="E474" i="9" s="1"/>
  <c r="F474" i="9"/>
  <c r="F473" i="9"/>
  <c r="E472" i="9"/>
  <c r="M472" i="9" s="1"/>
  <c r="E471" i="9"/>
  <c r="I470" i="9"/>
  <c r="H470" i="9"/>
  <c r="H469" i="9" s="1"/>
  <c r="G470" i="9"/>
  <c r="G469" i="9" s="1"/>
  <c r="F470" i="9"/>
  <c r="I469" i="9"/>
  <c r="F469" i="9"/>
  <c r="I468" i="9"/>
  <c r="H468" i="9"/>
  <c r="G468" i="9"/>
  <c r="E468" i="9"/>
  <c r="I467" i="9"/>
  <c r="H467" i="9"/>
  <c r="H466" i="9" s="1"/>
  <c r="G467" i="9"/>
  <c r="G466" i="9" s="1"/>
  <c r="E467" i="9"/>
  <c r="E466" i="9" s="1"/>
  <c r="E465" i="9" s="1"/>
  <c r="I466" i="9"/>
  <c r="I465" i="9" s="1"/>
  <c r="F466" i="9"/>
  <c r="F465" i="9" s="1"/>
  <c r="G465" i="9"/>
  <c r="E464" i="9"/>
  <c r="M464" i="9" s="1"/>
  <c r="M463" i="9"/>
  <c r="E463" i="9"/>
  <c r="I462" i="9"/>
  <c r="I461" i="9" s="1"/>
  <c r="H462" i="9"/>
  <c r="G462" i="9"/>
  <c r="F462" i="9"/>
  <c r="F461" i="9" s="1"/>
  <c r="H461" i="9"/>
  <c r="G461" i="9"/>
  <c r="I460" i="9"/>
  <c r="H460" i="9"/>
  <c r="G460" i="9"/>
  <c r="E460" i="9"/>
  <c r="I459" i="9"/>
  <c r="H459" i="9"/>
  <c r="H458" i="9" s="1"/>
  <c r="H457" i="9" s="1"/>
  <c r="G459" i="9"/>
  <c r="G458" i="9" s="1"/>
  <c r="G457" i="9" s="1"/>
  <c r="E459" i="9"/>
  <c r="E458" i="9" s="1"/>
  <c r="F458" i="9"/>
  <c r="F457" i="9"/>
  <c r="I456" i="9"/>
  <c r="H456" i="9"/>
  <c r="G456" i="9"/>
  <c r="E456" i="9"/>
  <c r="I455" i="9"/>
  <c r="H455" i="9"/>
  <c r="H454" i="9" s="1"/>
  <c r="H453" i="9" s="1"/>
  <c r="G455" i="9"/>
  <c r="E455" i="9"/>
  <c r="E454" i="9" s="1"/>
  <c r="E453" i="9" s="1"/>
  <c r="I454" i="9"/>
  <c r="I453" i="9" s="1"/>
  <c r="F454" i="9"/>
  <c r="M452" i="9"/>
  <c r="E452" i="9"/>
  <c r="E451" i="9"/>
  <c r="M451" i="9" s="1"/>
  <c r="I450" i="9"/>
  <c r="I449" i="9" s="1"/>
  <c r="H450" i="9"/>
  <c r="G450" i="9"/>
  <c r="F450" i="9"/>
  <c r="F449" i="9" s="1"/>
  <c r="H449" i="9"/>
  <c r="G449" i="9"/>
  <c r="I448" i="9"/>
  <c r="H448" i="9"/>
  <c r="G448" i="9"/>
  <c r="E448" i="9"/>
  <c r="I447" i="9"/>
  <c r="H447" i="9"/>
  <c r="G447" i="9"/>
  <c r="G446" i="9" s="1"/>
  <c r="G445" i="9" s="1"/>
  <c r="E447" i="9"/>
  <c r="E446" i="9" s="1"/>
  <c r="H446" i="9"/>
  <c r="H445" i="9" s="1"/>
  <c r="F446" i="9"/>
  <c r="F445" i="9"/>
  <c r="I442" i="9"/>
  <c r="H442" i="9"/>
  <c r="G442" i="9"/>
  <c r="E442" i="9"/>
  <c r="I441" i="9"/>
  <c r="H441" i="9"/>
  <c r="H440" i="9" s="1"/>
  <c r="G441" i="9"/>
  <c r="E441" i="9"/>
  <c r="E440" i="9" s="1"/>
  <c r="I440" i="9"/>
  <c r="F440" i="9"/>
  <c r="I439" i="9"/>
  <c r="H439" i="9"/>
  <c r="G439" i="9"/>
  <c r="E439" i="9"/>
  <c r="I438" i="9"/>
  <c r="H438" i="9"/>
  <c r="G438" i="9"/>
  <c r="E438" i="9"/>
  <c r="I437" i="9"/>
  <c r="H437" i="9"/>
  <c r="G437" i="9"/>
  <c r="E437" i="9"/>
  <c r="I436" i="9"/>
  <c r="H436" i="9"/>
  <c r="G436" i="9"/>
  <c r="E436" i="9"/>
  <c r="I435" i="9"/>
  <c r="H435" i="9"/>
  <c r="G435" i="9"/>
  <c r="E435" i="9"/>
  <c r="F434" i="9"/>
  <c r="I432" i="9"/>
  <c r="H432" i="9"/>
  <c r="G432" i="9"/>
  <c r="E432" i="9"/>
  <c r="I431" i="9"/>
  <c r="I430" i="9" s="1"/>
  <c r="H431" i="9"/>
  <c r="G431" i="9"/>
  <c r="E431" i="9"/>
  <c r="E430" i="9" s="1"/>
  <c r="G430" i="9"/>
  <c r="F430" i="9"/>
  <c r="I429" i="9"/>
  <c r="H429" i="9"/>
  <c r="G429" i="9"/>
  <c r="E429" i="9"/>
  <c r="I428" i="9"/>
  <c r="H428" i="9"/>
  <c r="G428" i="9"/>
  <c r="E428" i="9"/>
  <c r="I427" i="9"/>
  <c r="H427" i="9"/>
  <c r="G427" i="9"/>
  <c r="E427" i="9"/>
  <c r="I426" i="9"/>
  <c r="H426" i="9"/>
  <c r="G426" i="9"/>
  <c r="E426" i="9"/>
  <c r="I425" i="9"/>
  <c r="H425" i="9"/>
  <c r="G425" i="9"/>
  <c r="E425" i="9"/>
  <c r="E424" i="9" s="1"/>
  <c r="F424" i="9"/>
  <c r="F423" i="9" s="1"/>
  <c r="I422" i="9"/>
  <c r="H422" i="9"/>
  <c r="G422" i="9"/>
  <c r="E422" i="9"/>
  <c r="I421" i="9"/>
  <c r="H421" i="9"/>
  <c r="H420" i="9" s="1"/>
  <c r="G421" i="9"/>
  <c r="G420" i="9" s="1"/>
  <c r="E421" i="9"/>
  <c r="E420" i="9" s="1"/>
  <c r="F420" i="9"/>
  <c r="I419" i="9"/>
  <c r="H419" i="9"/>
  <c r="G419" i="9"/>
  <c r="E419" i="9"/>
  <c r="I418" i="9"/>
  <c r="H418" i="9"/>
  <c r="G418" i="9"/>
  <c r="E418" i="9"/>
  <c r="I417" i="9"/>
  <c r="H417" i="9"/>
  <c r="G417" i="9"/>
  <c r="E417" i="9"/>
  <c r="I416" i="9"/>
  <c r="H416" i="9"/>
  <c r="G416" i="9"/>
  <c r="E416" i="9"/>
  <c r="I415" i="9"/>
  <c r="I414" i="9" s="1"/>
  <c r="H415" i="9"/>
  <c r="G415" i="9"/>
  <c r="E415" i="9"/>
  <c r="F414" i="9"/>
  <c r="F413" i="9" s="1"/>
  <c r="I412" i="9"/>
  <c r="H412" i="9"/>
  <c r="G412" i="9"/>
  <c r="E412" i="9"/>
  <c r="I411" i="9"/>
  <c r="H411" i="9"/>
  <c r="G411" i="9"/>
  <c r="G410" i="9" s="1"/>
  <c r="E411" i="9"/>
  <c r="I410" i="9"/>
  <c r="H410" i="9"/>
  <c r="F410" i="9"/>
  <c r="E410" i="9"/>
  <c r="I409" i="9"/>
  <c r="H409" i="9"/>
  <c r="G409" i="9"/>
  <c r="E409" i="9"/>
  <c r="I408" i="9"/>
  <c r="H408" i="9"/>
  <c r="G408" i="9"/>
  <c r="E408" i="9"/>
  <c r="I407" i="9"/>
  <c r="H407" i="9"/>
  <c r="G407" i="9"/>
  <c r="E407" i="9"/>
  <c r="I406" i="9"/>
  <c r="H406" i="9"/>
  <c r="G406" i="9"/>
  <c r="E406" i="9"/>
  <c r="I405" i="9"/>
  <c r="H405" i="9"/>
  <c r="G405" i="9"/>
  <c r="G404" i="9" s="1"/>
  <c r="G403" i="9" s="1"/>
  <c r="E405" i="9"/>
  <c r="E404" i="9" s="1"/>
  <c r="E403" i="9" s="1"/>
  <c r="F404" i="9"/>
  <c r="F403" i="9"/>
  <c r="I402" i="9"/>
  <c r="H402" i="9"/>
  <c r="G402" i="9"/>
  <c r="E402" i="9"/>
  <c r="I401" i="9"/>
  <c r="I400" i="9" s="1"/>
  <c r="H401" i="9"/>
  <c r="H400" i="9" s="1"/>
  <c r="G401" i="9"/>
  <c r="E401" i="9"/>
  <c r="F400" i="9"/>
  <c r="E400" i="9"/>
  <c r="I399" i="9"/>
  <c r="H399" i="9"/>
  <c r="G399" i="9"/>
  <c r="E399" i="9"/>
  <c r="I398" i="9"/>
  <c r="H398" i="9"/>
  <c r="G398" i="9"/>
  <c r="E398" i="9"/>
  <c r="I397" i="9"/>
  <c r="H397" i="9"/>
  <c r="G397" i="9"/>
  <c r="E397" i="9"/>
  <c r="I396" i="9"/>
  <c r="H396" i="9"/>
  <c r="G396" i="9"/>
  <c r="E396" i="9"/>
  <c r="I395" i="9"/>
  <c r="H395" i="9"/>
  <c r="H394" i="9" s="1"/>
  <c r="H393" i="9" s="1"/>
  <c r="G395" i="9"/>
  <c r="G394" i="9" s="1"/>
  <c r="E395" i="9"/>
  <c r="F394" i="9"/>
  <c r="F393" i="9"/>
  <c r="I390" i="9"/>
  <c r="H390" i="9"/>
  <c r="G390" i="9"/>
  <c r="E390" i="9"/>
  <c r="I389" i="9"/>
  <c r="I388" i="9" s="1"/>
  <c r="H389" i="9"/>
  <c r="G389" i="9"/>
  <c r="E389" i="9"/>
  <c r="E388" i="9" s="1"/>
  <c r="G388" i="9"/>
  <c r="F388" i="9"/>
  <c r="I387" i="9"/>
  <c r="H387" i="9"/>
  <c r="G387" i="9"/>
  <c r="E387" i="9"/>
  <c r="I386" i="9"/>
  <c r="H386" i="9"/>
  <c r="G386" i="9"/>
  <c r="E386" i="9"/>
  <c r="I385" i="9"/>
  <c r="H385" i="9"/>
  <c r="G385" i="9"/>
  <c r="E385" i="9"/>
  <c r="I384" i="9"/>
  <c r="H384" i="9"/>
  <c r="G384" i="9"/>
  <c r="E384" i="9"/>
  <c r="I383" i="9"/>
  <c r="H383" i="9"/>
  <c r="G383" i="9"/>
  <c r="E383" i="9"/>
  <c r="F382" i="9"/>
  <c r="F381" i="9" s="1"/>
  <c r="F380" i="9" s="1"/>
  <c r="I379" i="9"/>
  <c r="H379" i="9"/>
  <c r="G379" i="9"/>
  <c r="E379" i="9"/>
  <c r="I378" i="9"/>
  <c r="H378" i="9"/>
  <c r="H377" i="9" s="1"/>
  <c r="G378" i="9"/>
  <c r="E378" i="9"/>
  <c r="E377" i="9" s="1"/>
  <c r="I377" i="9"/>
  <c r="F377" i="9"/>
  <c r="I376" i="9"/>
  <c r="H376" i="9"/>
  <c r="G376" i="9"/>
  <c r="E376" i="9"/>
  <c r="I375" i="9"/>
  <c r="H375" i="9"/>
  <c r="G375" i="9"/>
  <c r="E375" i="9"/>
  <c r="I374" i="9"/>
  <c r="H374" i="9"/>
  <c r="G374" i="9"/>
  <c r="E374" i="9"/>
  <c r="I373" i="9"/>
  <c r="H373" i="9"/>
  <c r="G373" i="9"/>
  <c r="E373" i="9"/>
  <c r="I372" i="9"/>
  <c r="H372" i="9"/>
  <c r="G372" i="9"/>
  <c r="G371" i="9" s="1"/>
  <c r="E372" i="9"/>
  <c r="F371" i="9"/>
  <c r="F370" i="9"/>
  <c r="F369" i="9" s="1"/>
  <c r="I368" i="9"/>
  <c r="H368" i="9"/>
  <c r="G368" i="9"/>
  <c r="E368" i="9"/>
  <c r="I367" i="9"/>
  <c r="H367" i="9"/>
  <c r="H366" i="9" s="1"/>
  <c r="G367" i="9"/>
  <c r="G366" i="9" s="1"/>
  <c r="E367" i="9"/>
  <c r="I366" i="9"/>
  <c r="F366" i="9"/>
  <c r="E366" i="9"/>
  <c r="I365" i="9"/>
  <c r="H365" i="9"/>
  <c r="G365" i="9"/>
  <c r="E365" i="9"/>
  <c r="I364" i="9"/>
  <c r="H364" i="9"/>
  <c r="G364" i="9"/>
  <c r="E364" i="9"/>
  <c r="I363" i="9"/>
  <c r="H363" i="9"/>
  <c r="G363" i="9"/>
  <c r="E363" i="9"/>
  <c r="I362" i="9"/>
  <c r="H362" i="9"/>
  <c r="G362" i="9"/>
  <c r="E362" i="9"/>
  <c r="I361" i="9"/>
  <c r="H361" i="9"/>
  <c r="H360" i="9" s="1"/>
  <c r="G361" i="9"/>
  <c r="E361" i="9"/>
  <c r="I360" i="9"/>
  <c r="F360" i="9"/>
  <c r="F359" i="9" s="1"/>
  <c r="F358" i="9" s="1"/>
  <c r="E360" i="9"/>
  <c r="M357" i="9"/>
  <c r="M356" i="9"/>
  <c r="I355" i="9"/>
  <c r="H355" i="9"/>
  <c r="G355" i="9"/>
  <c r="F355" i="9"/>
  <c r="E355" i="9"/>
  <c r="M355" i="9" s="1"/>
  <c r="M354" i="9"/>
  <c r="M353" i="9"/>
  <c r="M352" i="9"/>
  <c r="M351" i="9"/>
  <c r="M350" i="9"/>
  <c r="I349" i="9"/>
  <c r="I348" i="9" s="1"/>
  <c r="H349" i="9"/>
  <c r="H348" i="9" s="1"/>
  <c r="G349" i="9"/>
  <c r="F349" i="9"/>
  <c r="E349" i="9"/>
  <c r="G348" i="9"/>
  <c r="G347" i="9" s="1"/>
  <c r="F348" i="9"/>
  <c r="F347" i="9" s="1"/>
  <c r="I347" i="9"/>
  <c r="H347" i="9"/>
  <c r="E346" i="9"/>
  <c r="M346" i="9" s="1"/>
  <c r="E345" i="9"/>
  <c r="I344" i="9"/>
  <c r="H344" i="9"/>
  <c r="G344" i="9"/>
  <c r="F344" i="9"/>
  <c r="E343" i="9"/>
  <c r="M343" i="9" s="1"/>
  <c r="E342" i="9"/>
  <c r="M342" i="9" s="1"/>
  <c r="E341" i="9"/>
  <c r="M341" i="9" s="1"/>
  <c r="E340" i="9"/>
  <c r="M340" i="9" s="1"/>
  <c r="E339" i="9"/>
  <c r="I338" i="9"/>
  <c r="H338" i="9"/>
  <c r="G338" i="9"/>
  <c r="G337" i="9" s="1"/>
  <c r="F338" i="9"/>
  <c r="F337" i="9" s="1"/>
  <c r="I337" i="9"/>
  <c r="H337" i="9"/>
  <c r="I336" i="9"/>
  <c r="H336" i="9"/>
  <c r="G336" i="9"/>
  <c r="E336" i="9"/>
  <c r="I335" i="9"/>
  <c r="H335" i="9"/>
  <c r="H334" i="9" s="1"/>
  <c r="G335" i="9"/>
  <c r="G334" i="9" s="1"/>
  <c r="E335" i="9"/>
  <c r="I334" i="9"/>
  <c r="F334" i="9"/>
  <c r="E334" i="9"/>
  <c r="I333" i="9"/>
  <c r="H333" i="9"/>
  <c r="G333" i="9"/>
  <c r="E333" i="9"/>
  <c r="M333" i="9" s="1"/>
  <c r="I332" i="9"/>
  <c r="H332" i="9"/>
  <c r="G332" i="9"/>
  <c r="E332" i="9"/>
  <c r="M332" i="9" s="1"/>
  <c r="I331" i="9"/>
  <c r="H331" i="9"/>
  <c r="G331" i="9"/>
  <c r="E331" i="9"/>
  <c r="I330" i="9"/>
  <c r="H330" i="9"/>
  <c r="G330" i="9"/>
  <c r="E330" i="9"/>
  <c r="M330" i="9" s="1"/>
  <c r="I329" i="9"/>
  <c r="H329" i="9"/>
  <c r="H328" i="9" s="1"/>
  <c r="G329" i="9"/>
  <c r="G328" i="9" s="1"/>
  <c r="E329" i="9"/>
  <c r="F328" i="9"/>
  <c r="F327" i="9"/>
  <c r="F326" i="9" s="1"/>
  <c r="E325" i="9"/>
  <c r="M325" i="9" s="1"/>
  <c r="E324" i="9"/>
  <c r="M324" i="9" s="1"/>
  <c r="I323" i="9"/>
  <c r="H323" i="9"/>
  <c r="G323" i="9"/>
  <c r="F323" i="9"/>
  <c r="E322" i="9"/>
  <c r="M322" i="9" s="1"/>
  <c r="E321" i="9"/>
  <c r="M321" i="9" s="1"/>
  <c r="E320" i="9"/>
  <c r="M320" i="9" s="1"/>
  <c r="E319" i="9"/>
  <c r="M319" i="9" s="1"/>
  <c r="E318" i="9"/>
  <c r="M318" i="9" s="1"/>
  <c r="I317" i="9"/>
  <c r="I316" i="9" s="1"/>
  <c r="H317" i="9"/>
  <c r="G317" i="9"/>
  <c r="F317" i="9"/>
  <c r="F316" i="9" s="1"/>
  <c r="H316" i="9"/>
  <c r="G316" i="9"/>
  <c r="I315" i="9"/>
  <c r="H315" i="9"/>
  <c r="G315" i="9"/>
  <c r="E315" i="9"/>
  <c r="I314" i="9"/>
  <c r="H314" i="9"/>
  <c r="H313" i="9" s="1"/>
  <c r="G314" i="9"/>
  <c r="G313" i="9" s="1"/>
  <c r="E314" i="9"/>
  <c r="F313" i="9"/>
  <c r="I312" i="9"/>
  <c r="H312" i="9"/>
  <c r="G312" i="9"/>
  <c r="E312" i="9"/>
  <c r="I311" i="9"/>
  <c r="H311" i="9"/>
  <c r="G311" i="9"/>
  <c r="E311" i="9"/>
  <c r="I310" i="9"/>
  <c r="H310" i="9"/>
  <c r="G310" i="9"/>
  <c r="E310" i="9"/>
  <c r="I309" i="9"/>
  <c r="H309" i="9"/>
  <c r="G309" i="9"/>
  <c r="E309" i="9"/>
  <c r="I308" i="9"/>
  <c r="I307" i="9" s="1"/>
  <c r="H308" i="9"/>
  <c r="G308" i="9"/>
  <c r="E308" i="9"/>
  <c r="F307" i="9"/>
  <c r="F306" i="9" s="1"/>
  <c r="E305" i="9"/>
  <c r="M305" i="9" s="1"/>
  <c r="E304" i="9"/>
  <c r="I303" i="9"/>
  <c r="H303" i="9"/>
  <c r="G303" i="9"/>
  <c r="F303" i="9"/>
  <c r="E302" i="9"/>
  <c r="M302" i="9" s="1"/>
  <c r="E301" i="9"/>
  <c r="M301" i="9" s="1"/>
  <c r="E300" i="9"/>
  <c r="M300" i="9" s="1"/>
  <c r="E299" i="9"/>
  <c r="M299" i="9" s="1"/>
  <c r="E298" i="9"/>
  <c r="I297" i="9"/>
  <c r="H297" i="9"/>
  <c r="G297" i="9"/>
  <c r="G296" i="9" s="1"/>
  <c r="F297" i="9"/>
  <c r="F296" i="9" s="1"/>
  <c r="I296" i="9"/>
  <c r="H296" i="9"/>
  <c r="I295" i="9"/>
  <c r="H295" i="9"/>
  <c r="G295" i="9"/>
  <c r="E295" i="9"/>
  <c r="I294" i="9"/>
  <c r="H294" i="9"/>
  <c r="G294" i="9"/>
  <c r="G293" i="9" s="1"/>
  <c r="E294" i="9"/>
  <c r="I293" i="9"/>
  <c r="H293" i="9"/>
  <c r="F293" i="9"/>
  <c r="E293" i="9"/>
  <c r="I292" i="9"/>
  <c r="H292" i="9"/>
  <c r="G292" i="9"/>
  <c r="E292" i="9"/>
  <c r="I291" i="9"/>
  <c r="H291" i="9"/>
  <c r="G291" i="9"/>
  <c r="E291" i="9"/>
  <c r="I290" i="9"/>
  <c r="H290" i="9"/>
  <c r="G290" i="9"/>
  <c r="E290" i="9"/>
  <c r="I289" i="9"/>
  <c r="H289" i="9"/>
  <c r="G289" i="9"/>
  <c r="E289" i="9"/>
  <c r="I288" i="9"/>
  <c r="H288" i="9"/>
  <c r="G288" i="9"/>
  <c r="G287" i="9" s="1"/>
  <c r="G286" i="9" s="1"/>
  <c r="E288" i="9"/>
  <c r="E287" i="9" s="1"/>
  <c r="H287" i="9"/>
  <c r="H286" i="9" s="1"/>
  <c r="F287" i="9"/>
  <c r="F286" i="9"/>
  <c r="E285" i="9"/>
  <c r="M285" i="9" s="1"/>
  <c r="E284" i="9"/>
  <c r="E283" i="9" s="1"/>
  <c r="I283" i="9"/>
  <c r="H283" i="9"/>
  <c r="G283" i="9"/>
  <c r="F283" i="9"/>
  <c r="E282" i="9"/>
  <c r="M282" i="9" s="1"/>
  <c r="E281" i="9"/>
  <c r="M281" i="9" s="1"/>
  <c r="E280" i="9"/>
  <c r="M280" i="9" s="1"/>
  <c r="E279" i="9"/>
  <c r="M279" i="9" s="1"/>
  <c r="E278" i="9"/>
  <c r="M278" i="9" s="1"/>
  <c r="I277" i="9"/>
  <c r="H277" i="9"/>
  <c r="H276" i="9" s="1"/>
  <c r="G277" i="9"/>
  <c r="G276" i="9" s="1"/>
  <c r="F277" i="9"/>
  <c r="I276" i="9"/>
  <c r="F276" i="9"/>
  <c r="F235" i="9" s="1"/>
  <c r="I275" i="9"/>
  <c r="H275" i="9"/>
  <c r="G275" i="9"/>
  <c r="E275" i="9"/>
  <c r="I274" i="9"/>
  <c r="H274" i="9"/>
  <c r="H273" i="9" s="1"/>
  <c r="G274" i="9"/>
  <c r="E274" i="9"/>
  <c r="E273" i="9" s="1"/>
  <c r="I273" i="9"/>
  <c r="F273" i="9"/>
  <c r="F266" i="9" s="1"/>
  <c r="I272" i="9"/>
  <c r="H272" i="9"/>
  <c r="G272" i="9"/>
  <c r="E272" i="9"/>
  <c r="I271" i="9"/>
  <c r="H271" i="9"/>
  <c r="G271" i="9"/>
  <c r="E271" i="9"/>
  <c r="I270" i="9"/>
  <c r="H270" i="9"/>
  <c r="G270" i="9"/>
  <c r="E270" i="9"/>
  <c r="I269" i="9"/>
  <c r="H269" i="9"/>
  <c r="G269" i="9"/>
  <c r="E269" i="9"/>
  <c r="I268" i="9"/>
  <c r="H268" i="9"/>
  <c r="G268" i="9"/>
  <c r="E268" i="9"/>
  <c r="I267" i="9"/>
  <c r="I266" i="9" s="1"/>
  <c r="F267" i="9"/>
  <c r="E265" i="9"/>
  <c r="E264" i="9"/>
  <c r="M264" i="9" s="1"/>
  <c r="I263" i="9"/>
  <c r="H263" i="9"/>
  <c r="G263" i="9"/>
  <c r="F263" i="9"/>
  <c r="E262" i="9"/>
  <c r="M262" i="9" s="1"/>
  <c r="E261" i="9"/>
  <c r="M261" i="9" s="1"/>
  <c r="M260" i="9"/>
  <c r="E260" i="9"/>
  <c r="E259" i="9"/>
  <c r="M259" i="9" s="1"/>
  <c r="E258" i="9"/>
  <c r="M258" i="9" s="1"/>
  <c r="I257" i="9"/>
  <c r="I256" i="9" s="1"/>
  <c r="H257" i="9"/>
  <c r="H256" i="9" s="1"/>
  <c r="G257" i="9"/>
  <c r="F257" i="9"/>
  <c r="G256" i="9"/>
  <c r="F256" i="9"/>
  <c r="I255" i="9"/>
  <c r="H255" i="9"/>
  <c r="G255" i="9"/>
  <c r="E255" i="9"/>
  <c r="I254" i="9"/>
  <c r="I253" i="9" s="1"/>
  <c r="H254" i="9"/>
  <c r="G254" i="9"/>
  <c r="E254" i="9"/>
  <c r="E253" i="9" s="1"/>
  <c r="G253" i="9"/>
  <c r="F253" i="9"/>
  <c r="I252" i="9"/>
  <c r="H252" i="9"/>
  <c r="G252" i="9"/>
  <c r="E252" i="9"/>
  <c r="I251" i="9"/>
  <c r="H251" i="9"/>
  <c r="G251" i="9"/>
  <c r="E251" i="9"/>
  <c r="I250" i="9"/>
  <c r="H250" i="9"/>
  <c r="G250" i="9"/>
  <c r="E250" i="9"/>
  <c r="I249" i="9"/>
  <c r="H249" i="9"/>
  <c r="G249" i="9"/>
  <c r="E249" i="9"/>
  <c r="I248" i="9"/>
  <c r="H248" i="9"/>
  <c r="G248" i="9"/>
  <c r="E248" i="9"/>
  <c r="F247" i="9"/>
  <c r="F246" i="9" s="1"/>
  <c r="I245" i="9"/>
  <c r="H245" i="9"/>
  <c r="G245" i="9"/>
  <c r="E245" i="9"/>
  <c r="I244" i="9"/>
  <c r="H244" i="9"/>
  <c r="H243" i="9" s="1"/>
  <c r="G244" i="9"/>
  <c r="G243" i="9" s="1"/>
  <c r="E244" i="9"/>
  <c r="E243" i="9" s="1"/>
  <c r="F243" i="9"/>
  <c r="I242" i="9"/>
  <c r="H242" i="9"/>
  <c r="G242" i="9"/>
  <c r="E242" i="9"/>
  <c r="I241" i="9"/>
  <c r="H241" i="9"/>
  <c r="G241" i="9"/>
  <c r="E241" i="9"/>
  <c r="I240" i="9"/>
  <c r="H240" i="9"/>
  <c r="G240" i="9"/>
  <c r="E240" i="9"/>
  <c r="I239" i="9"/>
  <c r="H239" i="9"/>
  <c r="G239" i="9"/>
  <c r="E239" i="9"/>
  <c r="I238" i="9"/>
  <c r="I237" i="9" s="1"/>
  <c r="H238" i="9"/>
  <c r="G238" i="9"/>
  <c r="E238" i="9"/>
  <c r="G237" i="9"/>
  <c r="F237" i="9"/>
  <c r="F236" i="9" s="1"/>
  <c r="I234" i="9"/>
  <c r="H234" i="9"/>
  <c r="G234" i="9"/>
  <c r="E234" i="9"/>
  <c r="I233" i="9"/>
  <c r="H233" i="9"/>
  <c r="G233" i="9"/>
  <c r="G232" i="9" s="1"/>
  <c r="E233" i="9"/>
  <c r="E232" i="9" s="1"/>
  <c r="F232" i="9"/>
  <c r="I231" i="9"/>
  <c r="H231" i="9"/>
  <c r="G231" i="9"/>
  <c r="E231" i="9"/>
  <c r="I230" i="9"/>
  <c r="H230" i="9"/>
  <c r="G230" i="9"/>
  <c r="E230" i="9"/>
  <c r="I229" i="9"/>
  <c r="H229" i="9"/>
  <c r="G229" i="9"/>
  <c r="E229" i="9"/>
  <c r="I228" i="9"/>
  <c r="H228" i="9"/>
  <c r="G228" i="9"/>
  <c r="G226" i="9" s="1"/>
  <c r="F228" i="9"/>
  <c r="E228" i="9"/>
  <c r="I227" i="9"/>
  <c r="H227" i="9"/>
  <c r="G227" i="9"/>
  <c r="F227" i="9"/>
  <c r="F226" i="9" s="1"/>
  <c r="E227" i="9"/>
  <c r="I224" i="9"/>
  <c r="H224" i="9"/>
  <c r="G224" i="9"/>
  <c r="E224" i="9"/>
  <c r="I223" i="9"/>
  <c r="H223" i="9"/>
  <c r="H222" i="9" s="1"/>
  <c r="G223" i="9"/>
  <c r="E223" i="9"/>
  <c r="I222" i="9"/>
  <c r="F222" i="9"/>
  <c r="E222" i="9"/>
  <c r="I221" i="9"/>
  <c r="H221" i="9"/>
  <c r="G221" i="9"/>
  <c r="E221" i="9"/>
  <c r="I220" i="9"/>
  <c r="H220" i="9"/>
  <c r="G220" i="9"/>
  <c r="E220" i="9"/>
  <c r="I219" i="9"/>
  <c r="H219" i="9"/>
  <c r="G219" i="9"/>
  <c r="E219" i="9"/>
  <c r="I218" i="9"/>
  <c r="H218" i="9"/>
  <c r="G218" i="9"/>
  <c r="E218" i="9"/>
  <c r="I217" i="9"/>
  <c r="H217" i="9"/>
  <c r="G217" i="9"/>
  <c r="G216" i="9" s="1"/>
  <c r="E217" i="9"/>
  <c r="M217" i="9" s="1"/>
  <c r="F216" i="9"/>
  <c r="F215" i="9"/>
  <c r="E213" i="9"/>
  <c r="M213" i="9" s="1"/>
  <c r="E212" i="9"/>
  <c r="I211" i="9"/>
  <c r="H211" i="9"/>
  <c r="G211" i="9"/>
  <c r="F211" i="9"/>
  <c r="E210" i="9"/>
  <c r="M210" i="9" s="1"/>
  <c r="E209" i="9"/>
  <c r="M209" i="9" s="1"/>
  <c r="E208" i="9"/>
  <c r="M208" i="9" s="1"/>
  <c r="M207" i="9"/>
  <c r="E207" i="9"/>
  <c r="E206" i="9"/>
  <c r="I205" i="9"/>
  <c r="H205" i="9"/>
  <c r="G205" i="9"/>
  <c r="G204" i="9" s="1"/>
  <c r="F205" i="9"/>
  <c r="F204" i="9" s="1"/>
  <c r="I204" i="9"/>
  <c r="H204" i="9"/>
  <c r="I203" i="9"/>
  <c r="H203" i="9"/>
  <c r="G203" i="9"/>
  <c r="E203" i="9"/>
  <c r="M203" i="9" s="1"/>
  <c r="I202" i="9"/>
  <c r="H202" i="9"/>
  <c r="G202" i="9"/>
  <c r="G201" i="9" s="1"/>
  <c r="E202" i="9"/>
  <c r="I201" i="9"/>
  <c r="H201" i="9"/>
  <c r="F201" i="9"/>
  <c r="E201" i="9"/>
  <c r="I200" i="9"/>
  <c r="H200" i="9"/>
  <c r="G200" i="9"/>
  <c r="E200" i="9"/>
  <c r="M200" i="9" s="1"/>
  <c r="I199" i="9"/>
  <c r="H199" i="9"/>
  <c r="G199" i="9"/>
  <c r="E199" i="9"/>
  <c r="M199" i="9" s="1"/>
  <c r="I198" i="9"/>
  <c r="H198" i="9"/>
  <c r="G198" i="9"/>
  <c r="E198" i="9"/>
  <c r="M198" i="9" s="1"/>
  <c r="I197" i="9"/>
  <c r="H197" i="9"/>
  <c r="G197" i="9"/>
  <c r="E197" i="9"/>
  <c r="M197" i="9" s="1"/>
  <c r="I196" i="9"/>
  <c r="H196" i="9"/>
  <c r="G196" i="9"/>
  <c r="E196" i="9"/>
  <c r="G195" i="9"/>
  <c r="G194" i="9" s="1"/>
  <c r="F195" i="9"/>
  <c r="F194" i="9"/>
  <c r="E193" i="9"/>
  <c r="M193" i="9" s="1"/>
  <c r="E192" i="9"/>
  <c r="I191" i="9"/>
  <c r="H191" i="9"/>
  <c r="G191" i="9"/>
  <c r="F191" i="9"/>
  <c r="M190" i="9"/>
  <c r="E190" i="9"/>
  <c r="E189" i="9"/>
  <c r="M189" i="9" s="1"/>
  <c r="E188" i="9"/>
  <c r="M188" i="9" s="1"/>
  <c r="E187" i="9"/>
  <c r="M187" i="9" s="1"/>
  <c r="E186" i="9"/>
  <c r="I185" i="9"/>
  <c r="H185" i="9"/>
  <c r="H184" i="9" s="1"/>
  <c r="G185" i="9"/>
  <c r="G184" i="9" s="1"/>
  <c r="F185" i="9"/>
  <c r="I184" i="9"/>
  <c r="F184" i="9"/>
  <c r="I183" i="9"/>
  <c r="H183" i="9"/>
  <c r="G183" i="9"/>
  <c r="E183" i="9"/>
  <c r="I182" i="9"/>
  <c r="I181" i="9" s="1"/>
  <c r="H182" i="9"/>
  <c r="H181" i="9" s="1"/>
  <c r="G182" i="9"/>
  <c r="E182" i="9"/>
  <c r="E181" i="9" s="1"/>
  <c r="F181" i="9"/>
  <c r="I180" i="9"/>
  <c r="H180" i="9"/>
  <c r="G180" i="9"/>
  <c r="E180" i="9"/>
  <c r="I179" i="9"/>
  <c r="H179" i="9"/>
  <c r="G179" i="9"/>
  <c r="E179" i="9"/>
  <c r="I178" i="9"/>
  <c r="H178" i="9"/>
  <c r="G178" i="9"/>
  <c r="E178" i="9"/>
  <c r="I177" i="9"/>
  <c r="H177" i="9"/>
  <c r="G177" i="9"/>
  <c r="E177" i="9"/>
  <c r="I176" i="9"/>
  <c r="H176" i="9"/>
  <c r="H175" i="9" s="1"/>
  <c r="G176" i="9"/>
  <c r="G175" i="9" s="1"/>
  <c r="E176" i="9"/>
  <c r="F175" i="9"/>
  <c r="F174" i="9"/>
  <c r="E173" i="9"/>
  <c r="M173" i="9" s="1"/>
  <c r="E172" i="9"/>
  <c r="M172" i="9" s="1"/>
  <c r="I171" i="9"/>
  <c r="H171" i="9"/>
  <c r="G171" i="9"/>
  <c r="F171" i="9"/>
  <c r="M170" i="9"/>
  <c r="E170" i="9"/>
  <c r="E169" i="9"/>
  <c r="E168" i="9"/>
  <c r="M168" i="9" s="1"/>
  <c r="E167" i="9"/>
  <c r="M167" i="9" s="1"/>
  <c r="E166" i="9"/>
  <c r="M166" i="9" s="1"/>
  <c r="I165" i="9"/>
  <c r="H165" i="9"/>
  <c r="G165" i="9"/>
  <c r="F165" i="9"/>
  <c r="G164" i="9"/>
  <c r="F164" i="9"/>
  <c r="I163" i="9"/>
  <c r="H163" i="9"/>
  <c r="G163" i="9"/>
  <c r="E163" i="9"/>
  <c r="I162" i="9"/>
  <c r="H162" i="9"/>
  <c r="G162" i="9"/>
  <c r="E162" i="9"/>
  <c r="E161" i="9" s="1"/>
  <c r="G161" i="9"/>
  <c r="F161" i="9"/>
  <c r="I160" i="9"/>
  <c r="H160" i="9"/>
  <c r="G160" i="9"/>
  <c r="E160" i="9"/>
  <c r="I159" i="9"/>
  <c r="H159" i="9"/>
  <c r="G159" i="9"/>
  <c r="E159" i="9"/>
  <c r="I158" i="9"/>
  <c r="H158" i="9"/>
  <c r="G158" i="9"/>
  <c r="E158" i="9"/>
  <c r="I157" i="9"/>
  <c r="H157" i="9"/>
  <c r="G157" i="9"/>
  <c r="E157" i="9"/>
  <c r="I156" i="9"/>
  <c r="I155" i="9" s="1"/>
  <c r="H156" i="9"/>
  <c r="H155" i="9" s="1"/>
  <c r="G156" i="9"/>
  <c r="E156" i="9"/>
  <c r="F155" i="9"/>
  <c r="I151" i="9"/>
  <c r="H151" i="9"/>
  <c r="G151" i="9"/>
  <c r="E151" i="9"/>
  <c r="I150" i="9"/>
  <c r="H150" i="9"/>
  <c r="H149" i="9" s="1"/>
  <c r="G150" i="9"/>
  <c r="G149" i="9" s="1"/>
  <c r="E150" i="9"/>
  <c r="E149" i="9" s="1"/>
  <c r="F149" i="9"/>
  <c r="I148" i="9"/>
  <c r="H148" i="9"/>
  <c r="G148" i="9"/>
  <c r="M148" i="9" s="1"/>
  <c r="I147" i="9"/>
  <c r="H147" i="9"/>
  <c r="G147" i="9"/>
  <c r="I146" i="9"/>
  <c r="H146" i="9"/>
  <c r="G146" i="9"/>
  <c r="I145" i="9"/>
  <c r="H145" i="9"/>
  <c r="G145" i="9"/>
  <c r="M145" i="9" s="1"/>
  <c r="I144" i="9"/>
  <c r="H144" i="9"/>
  <c r="G144" i="9"/>
  <c r="M144" i="9" s="1"/>
  <c r="H143" i="9"/>
  <c r="F143" i="9"/>
  <c r="F142" i="9" s="1"/>
  <c r="F141" i="9" s="1"/>
  <c r="E143" i="9"/>
  <c r="I140" i="9"/>
  <c r="H140" i="9"/>
  <c r="G140" i="9"/>
  <c r="E140" i="9"/>
  <c r="I139" i="9"/>
  <c r="I138" i="9" s="1"/>
  <c r="H139" i="9"/>
  <c r="H138" i="9" s="1"/>
  <c r="G139" i="9"/>
  <c r="E139" i="9"/>
  <c r="E138" i="9" s="1"/>
  <c r="F138" i="9"/>
  <c r="I137" i="9"/>
  <c r="H137" i="9"/>
  <c r="G137" i="9"/>
  <c r="E137" i="9"/>
  <c r="I136" i="9"/>
  <c r="H136" i="9"/>
  <c r="G136" i="9"/>
  <c r="E136" i="9"/>
  <c r="I135" i="9"/>
  <c r="H135" i="9"/>
  <c r="G135" i="9"/>
  <c r="E135" i="9"/>
  <c r="I134" i="9"/>
  <c r="H134" i="9"/>
  <c r="G134" i="9"/>
  <c r="E134" i="9"/>
  <c r="I133" i="9"/>
  <c r="H133" i="9"/>
  <c r="G133" i="9"/>
  <c r="G132" i="9" s="1"/>
  <c r="E133" i="9"/>
  <c r="H132" i="9"/>
  <c r="H131" i="9" s="1"/>
  <c r="H130" i="9" s="1"/>
  <c r="F132" i="9"/>
  <c r="F131" i="9"/>
  <c r="F130" i="9" s="1"/>
  <c r="I129" i="9"/>
  <c r="H129" i="9"/>
  <c r="G129" i="9"/>
  <c r="E129" i="9"/>
  <c r="I128" i="9"/>
  <c r="H128" i="9"/>
  <c r="G128" i="9"/>
  <c r="G127" i="9" s="1"/>
  <c r="E128" i="9"/>
  <c r="I127" i="9"/>
  <c r="H127" i="9"/>
  <c r="F127" i="9"/>
  <c r="E127" i="9"/>
  <c r="I126" i="9"/>
  <c r="H126" i="9"/>
  <c r="G126" i="9"/>
  <c r="E126" i="9"/>
  <c r="I125" i="9"/>
  <c r="H125" i="9"/>
  <c r="G125" i="9"/>
  <c r="E125" i="9"/>
  <c r="I124" i="9"/>
  <c r="H124" i="9"/>
  <c r="G124" i="9"/>
  <c r="E124" i="9"/>
  <c r="I123" i="9"/>
  <c r="H123" i="9"/>
  <c r="G123" i="9"/>
  <c r="E123" i="9"/>
  <c r="I122" i="9"/>
  <c r="H122" i="9"/>
  <c r="H121" i="9" s="1"/>
  <c r="H120" i="9" s="1"/>
  <c r="H119" i="9" s="1"/>
  <c r="G122" i="9"/>
  <c r="E122" i="9"/>
  <c r="E121" i="9" s="1"/>
  <c r="F121" i="9"/>
  <c r="F120" i="9"/>
  <c r="F119" i="9" s="1"/>
  <c r="E118" i="9"/>
  <c r="M118" i="9" s="1"/>
  <c r="E117" i="9"/>
  <c r="M117" i="9" s="1"/>
  <c r="I116" i="9"/>
  <c r="H116" i="9"/>
  <c r="G116" i="9"/>
  <c r="F116" i="9"/>
  <c r="E115" i="9"/>
  <c r="M115" i="9" s="1"/>
  <c r="E114" i="9"/>
  <c r="M114" i="9" s="1"/>
  <c r="E113" i="9"/>
  <c r="M113" i="9" s="1"/>
  <c r="E112" i="9"/>
  <c r="M112" i="9" s="1"/>
  <c r="E111" i="9"/>
  <c r="M111" i="9" s="1"/>
  <c r="I110" i="9"/>
  <c r="H110" i="9"/>
  <c r="G110" i="9"/>
  <c r="F110" i="9"/>
  <c r="H109" i="9"/>
  <c r="G109" i="9"/>
  <c r="I108" i="9"/>
  <c r="H108" i="9"/>
  <c r="G108" i="9"/>
  <c r="E108" i="9"/>
  <c r="I107" i="9"/>
  <c r="H107" i="9"/>
  <c r="H106" i="9" s="1"/>
  <c r="G107" i="9"/>
  <c r="E107" i="9"/>
  <c r="G106" i="9"/>
  <c r="F106" i="9"/>
  <c r="I105" i="9"/>
  <c r="H105" i="9"/>
  <c r="G105" i="9"/>
  <c r="E105" i="9"/>
  <c r="I104" i="9"/>
  <c r="H104" i="9"/>
  <c r="G104" i="9"/>
  <c r="E104" i="9"/>
  <c r="I103" i="9"/>
  <c r="H103" i="9"/>
  <c r="G103" i="9"/>
  <c r="E103" i="9"/>
  <c r="I102" i="9"/>
  <c r="H102" i="9"/>
  <c r="G102" i="9"/>
  <c r="E102" i="9"/>
  <c r="I101" i="9"/>
  <c r="H101" i="9"/>
  <c r="G101" i="9"/>
  <c r="G100" i="9" s="1"/>
  <c r="E101" i="9"/>
  <c r="E100" i="9" s="1"/>
  <c r="F100" i="9"/>
  <c r="F99" i="9" s="1"/>
  <c r="E98" i="9"/>
  <c r="M98" i="9" s="1"/>
  <c r="E97" i="9"/>
  <c r="I96" i="9"/>
  <c r="H96" i="9"/>
  <c r="G96" i="9"/>
  <c r="F96" i="9"/>
  <c r="E95" i="9"/>
  <c r="M95" i="9" s="1"/>
  <c r="E94" i="9"/>
  <c r="M94" i="9" s="1"/>
  <c r="E93" i="9"/>
  <c r="M93" i="9" s="1"/>
  <c r="M92" i="9"/>
  <c r="E92" i="9"/>
  <c r="E91" i="9"/>
  <c r="I90" i="9"/>
  <c r="H90" i="9"/>
  <c r="G90" i="9"/>
  <c r="G89" i="9" s="1"/>
  <c r="F90" i="9"/>
  <c r="F89" i="9" s="1"/>
  <c r="I89" i="9"/>
  <c r="H89" i="9"/>
  <c r="G88" i="9"/>
  <c r="E88" i="9"/>
  <c r="M88" i="9" s="1"/>
  <c r="G87" i="9"/>
  <c r="E87" i="9"/>
  <c r="M87" i="9" s="1"/>
  <c r="I86" i="9"/>
  <c r="H86" i="9"/>
  <c r="F86" i="9"/>
  <c r="I85" i="9"/>
  <c r="H85" i="9"/>
  <c r="G85" i="9"/>
  <c r="E85" i="9"/>
  <c r="I84" i="9"/>
  <c r="H84" i="9"/>
  <c r="G84" i="9"/>
  <c r="E84" i="9"/>
  <c r="I83" i="9"/>
  <c r="H83" i="9"/>
  <c r="G83" i="9"/>
  <c r="E83" i="9"/>
  <c r="I82" i="9"/>
  <c r="H82" i="9"/>
  <c r="G82" i="9"/>
  <c r="E82" i="9"/>
  <c r="I81" i="9"/>
  <c r="H81" i="9"/>
  <c r="H80" i="9" s="1"/>
  <c r="H79" i="9" s="1"/>
  <c r="G81" i="9"/>
  <c r="G80" i="9" s="1"/>
  <c r="E81" i="9"/>
  <c r="F80" i="9"/>
  <c r="F79" i="9"/>
  <c r="E78" i="9"/>
  <c r="M78" i="9" s="1"/>
  <c r="E77" i="9"/>
  <c r="E76" i="9" s="1"/>
  <c r="M76" i="9" s="1"/>
  <c r="I76" i="9"/>
  <c r="H76" i="9"/>
  <c r="G76" i="9"/>
  <c r="F76" i="9"/>
  <c r="E75" i="9"/>
  <c r="M75" i="9" s="1"/>
  <c r="E74" i="9"/>
  <c r="M74" i="9" s="1"/>
  <c r="E73" i="9"/>
  <c r="M73" i="9" s="1"/>
  <c r="E72" i="9"/>
  <c r="M72" i="9" s="1"/>
  <c r="E71" i="9"/>
  <c r="I70" i="9"/>
  <c r="H70" i="9"/>
  <c r="H69" i="9" s="1"/>
  <c r="G70" i="9"/>
  <c r="G69" i="9" s="1"/>
  <c r="F70" i="9"/>
  <c r="I69" i="9"/>
  <c r="F69" i="9"/>
  <c r="I68" i="9"/>
  <c r="H68" i="9"/>
  <c r="G68" i="9"/>
  <c r="E68" i="9"/>
  <c r="I67" i="9"/>
  <c r="I66" i="9" s="1"/>
  <c r="H67" i="9"/>
  <c r="H66" i="9" s="1"/>
  <c r="G67" i="9"/>
  <c r="E67" i="9"/>
  <c r="F66" i="9"/>
  <c r="F59" i="9" s="1"/>
  <c r="E66" i="9"/>
  <c r="I65" i="9"/>
  <c r="H65" i="9"/>
  <c r="G65" i="9"/>
  <c r="E65" i="9"/>
  <c r="I64" i="9"/>
  <c r="H64" i="9"/>
  <c r="G64" i="9"/>
  <c r="E64" i="9"/>
  <c r="I63" i="9"/>
  <c r="H63" i="9"/>
  <c r="G63" i="9"/>
  <c r="E63" i="9"/>
  <c r="I62" i="9"/>
  <c r="H62" i="9"/>
  <c r="G62" i="9"/>
  <c r="E62" i="9"/>
  <c r="I61" i="9"/>
  <c r="H61" i="9"/>
  <c r="G61" i="9"/>
  <c r="E61" i="9"/>
  <c r="I60" i="9"/>
  <c r="H60" i="9"/>
  <c r="F60" i="9"/>
  <c r="E58" i="9"/>
  <c r="M58" i="9" s="1"/>
  <c r="E57" i="9"/>
  <c r="M57" i="9" s="1"/>
  <c r="I56" i="9"/>
  <c r="H56" i="9"/>
  <c r="G56" i="9"/>
  <c r="F56" i="9"/>
  <c r="E55" i="9"/>
  <c r="M55" i="9" s="1"/>
  <c r="E54" i="9"/>
  <c r="M54" i="9" s="1"/>
  <c r="E53" i="9"/>
  <c r="M53" i="9" s="1"/>
  <c r="E52" i="9"/>
  <c r="M52" i="9" s="1"/>
  <c r="I51" i="9"/>
  <c r="H51" i="9"/>
  <c r="G51" i="9"/>
  <c r="E51" i="9"/>
  <c r="I50" i="9"/>
  <c r="H50" i="9"/>
  <c r="H49" i="9" s="1"/>
  <c r="G50" i="9"/>
  <c r="G49" i="9" s="1"/>
  <c r="F50" i="9"/>
  <c r="I49" i="9"/>
  <c r="F49" i="9"/>
  <c r="I48" i="9"/>
  <c r="H48" i="9"/>
  <c r="G48" i="9"/>
  <c r="E48" i="9"/>
  <c r="I47" i="9"/>
  <c r="I46" i="9" s="1"/>
  <c r="H47" i="9"/>
  <c r="H46" i="9" s="1"/>
  <c r="G47" i="9"/>
  <c r="E47" i="9"/>
  <c r="E46" i="9" s="1"/>
  <c r="F46" i="9"/>
  <c r="F39" i="9" s="1"/>
  <c r="I45" i="9"/>
  <c r="H45" i="9"/>
  <c r="G45" i="9"/>
  <c r="E45" i="9"/>
  <c r="I44" i="9"/>
  <c r="H44" i="9"/>
  <c r="G44" i="9"/>
  <c r="E44" i="9"/>
  <c r="I43" i="9"/>
  <c r="H43" i="9"/>
  <c r="G43" i="9"/>
  <c r="E43" i="9"/>
  <c r="I42" i="9"/>
  <c r="H42" i="9"/>
  <c r="G42" i="9"/>
  <c r="E42" i="9"/>
  <c r="I41" i="9"/>
  <c r="H41" i="9"/>
  <c r="G41" i="9"/>
  <c r="E41" i="9"/>
  <c r="I40" i="9"/>
  <c r="H40" i="9"/>
  <c r="H39" i="9" s="1"/>
  <c r="F40" i="9"/>
  <c r="E40" i="9"/>
  <c r="I38" i="9"/>
  <c r="H38" i="9"/>
  <c r="G38" i="9"/>
  <c r="E38" i="9"/>
  <c r="I37" i="9"/>
  <c r="I36" i="9" s="1"/>
  <c r="H37" i="9"/>
  <c r="G37" i="9"/>
  <c r="G36" i="9" s="1"/>
  <c r="E37" i="9"/>
  <c r="E36" i="9" s="1"/>
  <c r="F36" i="9"/>
  <c r="I35" i="9"/>
  <c r="H35" i="9"/>
  <c r="G35" i="9"/>
  <c r="E35" i="9"/>
  <c r="I34" i="9"/>
  <c r="H34" i="9"/>
  <c r="G34" i="9"/>
  <c r="E34" i="9"/>
  <c r="I33" i="9"/>
  <c r="H33" i="9"/>
  <c r="G33" i="9"/>
  <c r="E33" i="9"/>
  <c r="I32" i="9"/>
  <c r="H32" i="9"/>
  <c r="G32" i="9"/>
  <c r="E32" i="9"/>
  <c r="I31" i="9"/>
  <c r="I30" i="9" s="1"/>
  <c r="I29" i="9" s="1"/>
  <c r="H31" i="9"/>
  <c r="G31" i="9"/>
  <c r="E31" i="9"/>
  <c r="E30" i="9" s="1"/>
  <c r="E29" i="9" s="1"/>
  <c r="F30" i="9"/>
  <c r="F29" i="9" s="1"/>
  <c r="E28" i="9"/>
  <c r="M28" i="9" s="1"/>
  <c r="E27" i="9"/>
  <c r="M27" i="9" s="1"/>
  <c r="I26" i="9"/>
  <c r="H26" i="9"/>
  <c r="G26" i="9"/>
  <c r="F26" i="9"/>
  <c r="E25" i="9"/>
  <c r="M25" i="9" s="1"/>
  <c r="E24" i="9"/>
  <c r="M24" i="9" s="1"/>
  <c r="E23" i="9"/>
  <c r="M23" i="9" s="1"/>
  <c r="E22" i="9"/>
  <c r="M22" i="9" s="1"/>
  <c r="E21" i="9"/>
  <c r="M21" i="9" s="1"/>
  <c r="I20" i="9"/>
  <c r="I19" i="9" s="1"/>
  <c r="H20" i="9"/>
  <c r="G20" i="9"/>
  <c r="F20" i="9"/>
  <c r="F19" i="9" s="1"/>
  <c r="H19" i="9"/>
  <c r="G19" i="9"/>
  <c r="I18" i="9"/>
  <c r="H18" i="9"/>
  <c r="G18" i="9"/>
  <c r="E18" i="9"/>
  <c r="I17" i="9"/>
  <c r="H17" i="9"/>
  <c r="H16" i="9" s="1"/>
  <c r="G17" i="9"/>
  <c r="G16" i="9" s="1"/>
  <c r="E17" i="9"/>
  <c r="E16" i="9" s="1"/>
  <c r="F16" i="9"/>
  <c r="I15" i="9"/>
  <c r="H15" i="9"/>
  <c r="G15" i="9"/>
  <c r="E15" i="9"/>
  <c r="I14" i="9"/>
  <c r="H14" i="9"/>
  <c r="G14" i="9"/>
  <c r="E14" i="9"/>
  <c r="I13" i="9"/>
  <c r="H13" i="9"/>
  <c r="G13" i="9"/>
  <c r="E13" i="9"/>
  <c r="I12" i="9"/>
  <c r="H12" i="9"/>
  <c r="G12" i="9"/>
  <c r="E12" i="9"/>
  <c r="I11" i="9"/>
  <c r="H11" i="9"/>
  <c r="G11" i="9"/>
  <c r="E11" i="9"/>
  <c r="G10" i="9"/>
  <c r="F10" i="9"/>
  <c r="F9" i="9" s="1"/>
  <c r="F11" i="6"/>
  <c r="F12" i="6" s="1"/>
  <c r="F13" i="6" s="1"/>
  <c r="E11" i="6"/>
  <c r="E12" i="6" s="1"/>
  <c r="E13" i="6" s="1"/>
  <c r="D11" i="6"/>
  <c r="D12" i="6" s="1"/>
  <c r="D13" i="6" s="1"/>
  <c r="C11" i="6"/>
  <c r="C12" i="6" s="1"/>
  <c r="C13" i="6" s="1"/>
  <c r="B11" i="6"/>
  <c r="B12" i="6" s="1"/>
  <c r="B13" i="6" s="1"/>
  <c r="F49" i="5"/>
  <c r="E49" i="5"/>
  <c r="D49" i="5"/>
  <c r="B49" i="5"/>
  <c r="F48" i="5"/>
  <c r="E48" i="5"/>
  <c r="D48" i="5"/>
  <c r="B48" i="5"/>
  <c r="B47" i="5" s="1"/>
  <c r="F47" i="5"/>
  <c r="E47" i="5"/>
  <c r="D47" i="5"/>
  <c r="C47" i="5"/>
  <c r="B46" i="5"/>
  <c r="F45" i="5"/>
  <c r="E45" i="5"/>
  <c r="D45" i="5"/>
  <c r="B45" i="5"/>
  <c r="B44" i="5" s="1"/>
  <c r="F44" i="5"/>
  <c r="E44" i="5"/>
  <c r="D44" i="5"/>
  <c r="C44" i="5"/>
  <c r="B43" i="5"/>
  <c r="F42" i="5"/>
  <c r="E42" i="5"/>
  <c r="D42" i="5"/>
  <c r="B42" i="5"/>
  <c r="F41" i="5"/>
  <c r="F40" i="5" s="1"/>
  <c r="E41" i="5"/>
  <c r="E40" i="5" s="1"/>
  <c r="D41" i="5"/>
  <c r="B41" i="5"/>
  <c r="B40" i="5" s="1"/>
  <c r="D40" i="5"/>
  <c r="C40" i="5"/>
  <c r="B39" i="5"/>
  <c r="F38" i="5"/>
  <c r="E38" i="5"/>
  <c r="D38" i="5"/>
  <c r="B38" i="5"/>
  <c r="F37" i="5"/>
  <c r="F36" i="5" s="1"/>
  <c r="E37" i="5"/>
  <c r="D37" i="5"/>
  <c r="D36" i="5" s="1"/>
  <c r="B37" i="5"/>
  <c r="E36" i="5"/>
  <c r="C36" i="5"/>
  <c r="B36" i="5"/>
  <c r="B35" i="5"/>
  <c r="F34" i="5"/>
  <c r="E34" i="5"/>
  <c r="E33" i="5" s="1"/>
  <c r="D34" i="5"/>
  <c r="B34" i="5"/>
  <c r="B33" i="5" s="1"/>
  <c r="F33" i="5"/>
  <c r="D33" i="5"/>
  <c r="C33" i="5"/>
  <c r="F32" i="5"/>
  <c r="F31" i="5" s="1"/>
  <c r="E32" i="5"/>
  <c r="E31" i="5" s="1"/>
  <c r="D32" i="5"/>
  <c r="D31" i="5" s="1"/>
  <c r="B32" i="5"/>
  <c r="C31" i="5"/>
  <c r="B31" i="5"/>
  <c r="F25" i="5"/>
  <c r="E25" i="5"/>
  <c r="E24" i="5" s="1"/>
  <c r="D25" i="5"/>
  <c r="B25" i="5"/>
  <c r="B24" i="5" s="1"/>
  <c r="F24" i="5"/>
  <c r="D24" i="5"/>
  <c r="C24" i="5"/>
  <c r="F23" i="5"/>
  <c r="E23" i="5"/>
  <c r="D23" i="5"/>
  <c r="D22" i="5" s="1"/>
  <c r="B23" i="5"/>
  <c r="B22" i="5" s="1"/>
  <c r="F22" i="5"/>
  <c r="E22" i="5"/>
  <c r="C22" i="5"/>
  <c r="F21" i="5"/>
  <c r="E21" i="5"/>
  <c r="D21" i="5"/>
  <c r="B21" i="5"/>
  <c r="F20" i="5"/>
  <c r="E20" i="5"/>
  <c r="E19" i="5" s="1"/>
  <c r="D20" i="5"/>
  <c r="D19" i="5" s="1"/>
  <c r="B20" i="5"/>
  <c r="F19" i="5"/>
  <c r="C19" i="5"/>
  <c r="B19" i="5"/>
  <c r="F18" i="5"/>
  <c r="E18" i="5"/>
  <c r="D18" i="5"/>
  <c r="B18" i="5"/>
  <c r="F17" i="5"/>
  <c r="E17" i="5"/>
  <c r="D17" i="5"/>
  <c r="B17" i="5"/>
  <c r="B16" i="5" s="1"/>
  <c r="F16" i="5"/>
  <c r="E16" i="5"/>
  <c r="D16" i="5"/>
  <c r="C16" i="5"/>
  <c r="F15" i="5"/>
  <c r="E15" i="5"/>
  <c r="D15" i="5"/>
  <c r="D14" i="5" s="1"/>
  <c r="B15" i="5"/>
  <c r="F14" i="5"/>
  <c r="E14" i="5"/>
  <c r="C14" i="5"/>
  <c r="B14" i="5"/>
  <c r="F13" i="5"/>
  <c r="E13" i="5"/>
  <c r="E12" i="5" s="1"/>
  <c r="D13" i="5"/>
  <c r="D12" i="5" s="1"/>
  <c r="B13" i="5"/>
  <c r="B12" i="5" s="1"/>
  <c r="F12" i="5"/>
  <c r="C12" i="5"/>
  <c r="C11" i="5" s="1"/>
  <c r="H34" i="4"/>
  <c r="G34" i="4"/>
  <c r="F34" i="4"/>
  <c r="D34" i="4"/>
  <c r="H33" i="4"/>
  <c r="G33" i="4"/>
  <c r="F33" i="4"/>
  <c r="D33" i="4"/>
  <c r="D32" i="4" s="1"/>
  <c r="H32" i="4"/>
  <c r="G32" i="4"/>
  <c r="F32" i="4"/>
  <c r="E32" i="4"/>
  <c r="H31" i="4"/>
  <c r="G31" i="4"/>
  <c r="F31" i="4"/>
  <c r="D31" i="4"/>
  <c r="H30" i="4"/>
  <c r="G30" i="4"/>
  <c r="F30" i="4"/>
  <c r="D30" i="4"/>
  <c r="H29" i="4"/>
  <c r="G29" i="4"/>
  <c r="F29" i="4"/>
  <c r="D29" i="4"/>
  <c r="H28" i="4"/>
  <c r="G28" i="4"/>
  <c r="F28" i="4"/>
  <c r="D28" i="4"/>
  <c r="H27" i="4"/>
  <c r="G27" i="4"/>
  <c r="F27" i="4"/>
  <c r="F26" i="4" s="1"/>
  <c r="F25" i="4" s="1"/>
  <c r="D27" i="4"/>
  <c r="D26" i="4" s="1"/>
  <c r="D25" i="4" s="1"/>
  <c r="H26" i="4"/>
  <c r="G26" i="4"/>
  <c r="G25" i="4" s="1"/>
  <c r="E26" i="4"/>
  <c r="E25" i="4" s="1"/>
  <c r="H25" i="4"/>
  <c r="H20" i="4"/>
  <c r="G20" i="4"/>
  <c r="F20" i="4"/>
  <c r="F19" i="4" s="1"/>
  <c r="D20" i="4"/>
  <c r="H19" i="4"/>
  <c r="G19" i="4"/>
  <c r="E19" i="4"/>
  <c r="D19" i="4"/>
  <c r="H18" i="4"/>
  <c r="G18" i="4"/>
  <c r="F18" i="4"/>
  <c r="D18" i="4"/>
  <c r="H17" i="4"/>
  <c r="G17" i="4"/>
  <c r="F17" i="4"/>
  <c r="D17" i="4"/>
  <c r="H16" i="4"/>
  <c r="D16" i="4"/>
  <c r="H15" i="4"/>
  <c r="G15" i="4"/>
  <c r="F15" i="4"/>
  <c r="D15" i="4"/>
  <c r="H14" i="4"/>
  <c r="G14" i="4"/>
  <c r="F14" i="4"/>
  <c r="D14" i="4"/>
  <c r="H13" i="4"/>
  <c r="G13" i="4"/>
  <c r="F13" i="4"/>
  <c r="F12" i="4" s="1"/>
  <c r="D13" i="4"/>
  <c r="E12" i="4"/>
  <c r="E11" i="4"/>
  <c r="F38" i="3"/>
  <c r="G35" i="3" s="1"/>
  <c r="G38" i="3" s="1"/>
  <c r="H35" i="3" s="1"/>
  <c r="H38" i="3" s="1"/>
  <c r="I35" i="3" s="1"/>
  <c r="I38" i="3" s="1"/>
  <c r="J35" i="3" s="1"/>
  <c r="J38" i="3" s="1"/>
  <c r="F28" i="3"/>
  <c r="J22" i="3"/>
  <c r="I22" i="3"/>
  <c r="H22" i="3"/>
  <c r="G22" i="3"/>
  <c r="F22" i="3"/>
  <c r="J14" i="3"/>
  <c r="I14" i="3"/>
  <c r="H14" i="3"/>
  <c r="H12" i="3" s="1"/>
  <c r="G14" i="3"/>
  <c r="F14" i="3"/>
  <c r="J13" i="3"/>
  <c r="J12" i="3" s="1"/>
  <c r="I13" i="3"/>
  <c r="H13" i="3"/>
  <c r="G13" i="3"/>
  <c r="G12" i="3" s="1"/>
  <c r="F13" i="3"/>
  <c r="F12" i="3" s="1"/>
  <c r="J11" i="3"/>
  <c r="I11" i="3"/>
  <c r="H11" i="3"/>
  <c r="G11" i="3"/>
  <c r="F11" i="3"/>
  <c r="J10" i="3"/>
  <c r="J9" i="3" s="1"/>
  <c r="I10" i="3"/>
  <c r="H10" i="3"/>
  <c r="G10" i="3"/>
  <c r="F10" i="3"/>
  <c r="F9" i="3" s="1"/>
  <c r="H359" i="9" l="1"/>
  <c r="H358" i="9" s="1"/>
  <c r="H9" i="3"/>
  <c r="H15" i="3" s="1"/>
  <c r="I12" i="3"/>
  <c r="F11" i="4"/>
  <c r="H12" i="4"/>
  <c r="H11" i="4" s="1"/>
  <c r="E116" i="9"/>
  <c r="M151" i="9"/>
  <c r="M241" i="9"/>
  <c r="M242" i="9"/>
  <c r="M401" i="9"/>
  <c r="M402" i="9"/>
  <c r="E462" i="9"/>
  <c r="E461" i="9" s="1"/>
  <c r="M488" i="9"/>
  <c r="G12" i="4"/>
  <c r="D12" i="4"/>
  <c r="D11" i="4" s="1"/>
  <c r="F11" i="5"/>
  <c r="D30" i="5"/>
  <c r="M14" i="9"/>
  <c r="E50" i="9"/>
  <c r="M50" i="9" s="1"/>
  <c r="H59" i="9"/>
  <c r="M123" i="9"/>
  <c r="M126" i="9"/>
  <c r="M127" i="9"/>
  <c r="M128" i="9"/>
  <c r="M129" i="9"/>
  <c r="M147" i="9"/>
  <c r="G225" i="9"/>
  <c r="E317" i="9"/>
  <c r="M484" i="9"/>
  <c r="F30" i="5"/>
  <c r="G9" i="3"/>
  <c r="G15" i="3" s="1"/>
  <c r="E30" i="5"/>
  <c r="E86" i="9"/>
  <c r="I143" i="9"/>
  <c r="M146" i="9"/>
  <c r="H142" i="9"/>
  <c r="H141" i="9" s="1"/>
  <c r="M312" i="9"/>
  <c r="M396" i="9"/>
  <c r="M399" i="9"/>
  <c r="M460" i="9"/>
  <c r="D11" i="5"/>
  <c r="E481" i="9"/>
  <c r="I16" i="9"/>
  <c r="B11" i="5"/>
  <c r="E11" i="5"/>
  <c r="G11" i="4"/>
  <c r="M12" i="9"/>
  <c r="M13" i="9"/>
  <c r="I9" i="3"/>
  <c r="C30" i="5"/>
  <c r="H10" i="9"/>
  <c r="H9" i="9" s="1"/>
  <c r="G30" i="9"/>
  <c r="G29" i="9" s="1"/>
  <c r="G46" i="9"/>
  <c r="M46" i="9" s="1"/>
  <c r="E56" i="9"/>
  <c r="M56" i="9" s="1"/>
  <c r="M82" i="9"/>
  <c r="M83" i="9"/>
  <c r="M84" i="9"/>
  <c r="M85" i="9"/>
  <c r="M103" i="9"/>
  <c r="M104" i="9"/>
  <c r="M105" i="9"/>
  <c r="I132" i="9"/>
  <c r="I131" i="9" s="1"/>
  <c r="I130" i="9" s="1"/>
  <c r="G138" i="9"/>
  <c r="H174" i="9"/>
  <c r="H153" i="9" s="1"/>
  <c r="I175" i="9"/>
  <c r="I174" i="9" s="1"/>
  <c r="M183" i="9"/>
  <c r="H195" i="9"/>
  <c r="H194" i="9" s="1"/>
  <c r="M218" i="9"/>
  <c r="M219" i="9"/>
  <c r="G222" i="9"/>
  <c r="H237" i="9"/>
  <c r="H236" i="9" s="1"/>
  <c r="M245" i="9"/>
  <c r="I247" i="9"/>
  <c r="I246" i="9" s="1"/>
  <c r="I287" i="9"/>
  <c r="I286" i="9" s="1"/>
  <c r="H307" i="9"/>
  <c r="H306" i="9" s="1"/>
  <c r="M315" i="9"/>
  <c r="I371" i="9"/>
  <c r="I370" i="9" s="1"/>
  <c r="I369" i="9" s="1"/>
  <c r="I382" i="9"/>
  <c r="H404" i="9"/>
  <c r="H403" i="9" s="1"/>
  <c r="G414" i="9"/>
  <c r="G413" i="9" s="1"/>
  <c r="I420" i="9"/>
  <c r="G424" i="9"/>
  <c r="G423" i="9" s="1"/>
  <c r="H430" i="9"/>
  <c r="M430" i="9" s="1"/>
  <c r="I446" i="9"/>
  <c r="I445" i="9" s="1"/>
  <c r="G454" i="9"/>
  <c r="G453" i="9" s="1"/>
  <c r="M15" i="9"/>
  <c r="M42" i="9"/>
  <c r="M43" i="9"/>
  <c r="M44" i="9"/>
  <c r="M45" i="9"/>
  <c r="M67" i="9"/>
  <c r="M68" i="9"/>
  <c r="G86" i="9"/>
  <c r="I121" i="9"/>
  <c r="I120" i="9" s="1"/>
  <c r="I119" i="9" s="1"/>
  <c r="M134" i="9"/>
  <c r="E132" i="9"/>
  <c r="M132" i="9" s="1"/>
  <c r="M137" i="9"/>
  <c r="G143" i="9"/>
  <c r="M158" i="9"/>
  <c r="M159" i="9"/>
  <c r="M160" i="9"/>
  <c r="H161" i="9"/>
  <c r="H154" i="9" s="1"/>
  <c r="E171" i="9"/>
  <c r="M171" i="9" s="1"/>
  <c r="M177" i="9"/>
  <c r="E175" i="9"/>
  <c r="M180" i="9"/>
  <c r="G181" i="9"/>
  <c r="G174" i="9" s="1"/>
  <c r="G215" i="9"/>
  <c r="G214" i="9" s="1"/>
  <c r="M222" i="9"/>
  <c r="M230" i="9"/>
  <c r="M231" i="9"/>
  <c r="H232" i="9"/>
  <c r="M248" i="9"/>
  <c r="M249" i="9"/>
  <c r="M250" i="9"/>
  <c r="M251" i="9"/>
  <c r="H267" i="9"/>
  <c r="H266" i="9" s="1"/>
  <c r="M295" i="9"/>
  <c r="M336" i="9"/>
  <c r="M361" i="9"/>
  <c r="M362" i="9"/>
  <c r="M363" i="9"/>
  <c r="M364" i="9"/>
  <c r="M365" i="9"/>
  <c r="M367" i="9"/>
  <c r="M368" i="9"/>
  <c r="M372" i="9"/>
  <c r="M373" i="9"/>
  <c r="M374" i="9"/>
  <c r="G377" i="9"/>
  <c r="M383" i="9"/>
  <c r="M384" i="9"/>
  <c r="E382" i="9"/>
  <c r="I394" i="9"/>
  <c r="I393" i="9" s="1"/>
  <c r="G400" i="9"/>
  <c r="I404" i="9"/>
  <c r="I403" i="9" s="1"/>
  <c r="H414" i="9"/>
  <c r="H413" i="9" s="1"/>
  <c r="M420" i="9"/>
  <c r="M422" i="9"/>
  <c r="H434" i="9"/>
  <c r="H433" i="9" s="1"/>
  <c r="E470" i="9"/>
  <c r="E469" i="9" s="1"/>
  <c r="G482" i="9"/>
  <c r="G481" i="9" s="1"/>
  <c r="G66" i="9"/>
  <c r="G79" i="9"/>
  <c r="H100" i="9"/>
  <c r="H99" i="9" s="1"/>
  <c r="I106" i="9"/>
  <c r="G131" i="9"/>
  <c r="G130" i="9" s="1"/>
  <c r="M138" i="9"/>
  <c r="G155" i="9"/>
  <c r="G154" i="9" s="1"/>
  <c r="G153" i="9" s="1"/>
  <c r="H216" i="9"/>
  <c r="H215" i="9" s="1"/>
  <c r="G247" i="9"/>
  <c r="G246" i="9" s="1"/>
  <c r="H253" i="9"/>
  <c r="M253" i="9" s="1"/>
  <c r="G360" i="9"/>
  <c r="G359" i="9" s="1"/>
  <c r="G358" i="9" s="1"/>
  <c r="G370" i="9"/>
  <c r="G369" i="9" s="1"/>
  <c r="M377" i="9"/>
  <c r="G382" i="9"/>
  <c r="G381" i="9" s="1"/>
  <c r="G380" i="9" s="1"/>
  <c r="H388" i="9"/>
  <c r="M388" i="9" s="1"/>
  <c r="E394" i="9"/>
  <c r="M400" i="9"/>
  <c r="M403" i="9"/>
  <c r="M409" i="9"/>
  <c r="M412" i="9"/>
  <c r="I413" i="9"/>
  <c r="I424" i="9"/>
  <c r="I423" i="9" s="1"/>
  <c r="I434" i="9"/>
  <c r="I433" i="9" s="1"/>
  <c r="M18" i="9"/>
  <c r="M32" i="9"/>
  <c r="M33" i="9"/>
  <c r="M34" i="9"/>
  <c r="H36" i="9"/>
  <c r="M36" i="9" s="1"/>
  <c r="M47" i="9"/>
  <c r="M48" i="9"/>
  <c r="E49" i="9"/>
  <c r="M49" i="9" s="1"/>
  <c r="M62" i="9"/>
  <c r="M63" i="9"/>
  <c r="M64" i="9"/>
  <c r="M65" i="9"/>
  <c r="E70" i="9"/>
  <c r="M70" i="9" s="1"/>
  <c r="M108" i="9"/>
  <c r="M116" i="9"/>
  <c r="G121" i="9"/>
  <c r="G120" i="9" s="1"/>
  <c r="G119" i="9" s="1"/>
  <c r="M140" i="9"/>
  <c r="G142" i="9"/>
  <c r="G141" i="9" s="1"/>
  <c r="M163" i="9"/>
  <c r="I216" i="9"/>
  <c r="I215" i="9" s="1"/>
  <c r="E226" i="9"/>
  <c r="I226" i="9"/>
  <c r="H226" i="9"/>
  <c r="H225" i="9" s="1"/>
  <c r="M234" i="9"/>
  <c r="I243" i="9"/>
  <c r="M243" i="9" s="1"/>
  <c r="M268" i="9"/>
  <c r="M269" i="9"/>
  <c r="G273" i="9"/>
  <c r="M284" i="9"/>
  <c r="G307" i="9"/>
  <c r="G306" i="9" s="1"/>
  <c r="I313" i="9"/>
  <c r="I306" i="9" s="1"/>
  <c r="G327" i="9"/>
  <c r="G326" i="9" s="1"/>
  <c r="E371" i="9"/>
  <c r="H371" i="9"/>
  <c r="H370" i="9" s="1"/>
  <c r="H369" i="9" s="1"/>
  <c r="G393" i="9"/>
  <c r="M419" i="9"/>
  <c r="M425" i="9"/>
  <c r="M426" i="9"/>
  <c r="M427" i="9"/>
  <c r="M428" i="9"/>
  <c r="M435" i="9"/>
  <c r="E434" i="9"/>
  <c r="E433" i="9" s="1"/>
  <c r="G440" i="9"/>
  <c r="M440" i="9" s="1"/>
  <c r="E450" i="9"/>
  <c r="I458" i="9"/>
  <c r="I457" i="9" s="1"/>
  <c r="I486" i="9"/>
  <c r="I485" i="9" s="1"/>
  <c r="M485" i="9" s="1"/>
  <c r="E131" i="9"/>
  <c r="M66" i="9"/>
  <c r="M51" i="9"/>
  <c r="E69" i="9"/>
  <c r="M69" i="9" s="1"/>
  <c r="M101" i="9"/>
  <c r="M135" i="9"/>
  <c r="M143" i="9"/>
  <c r="M150" i="9"/>
  <c r="E225" i="9"/>
  <c r="M244" i="9"/>
  <c r="M265" i="9"/>
  <c r="E263" i="9"/>
  <c r="M263" i="9" s="1"/>
  <c r="E359" i="9"/>
  <c r="M360" i="9"/>
  <c r="E445" i="9"/>
  <c r="M447" i="9"/>
  <c r="M466" i="9"/>
  <c r="H465" i="9"/>
  <c r="M16" i="9"/>
  <c r="M17" i="9"/>
  <c r="M71" i="9"/>
  <c r="M77" i="9"/>
  <c r="M121" i="9"/>
  <c r="M122" i="9"/>
  <c r="M136" i="9"/>
  <c r="M139" i="9"/>
  <c r="E174" i="9"/>
  <c r="M174" i="9" s="1"/>
  <c r="M175" i="9"/>
  <c r="M182" i="9"/>
  <c r="E185" i="9"/>
  <c r="M186" i="9"/>
  <c r="F214" i="9"/>
  <c r="F225" i="9"/>
  <c r="M227" i="9"/>
  <c r="M254" i="9"/>
  <c r="E257" i="9"/>
  <c r="M287" i="9"/>
  <c r="E286" i="9"/>
  <c r="M286" i="9" s="1"/>
  <c r="M288" i="9"/>
  <c r="E381" i="9"/>
  <c r="M385" i="9"/>
  <c r="I10" i="9"/>
  <c r="I9" i="9" s="1"/>
  <c r="E26" i="9"/>
  <c r="M26" i="9" s="1"/>
  <c r="M37" i="9"/>
  <c r="E39" i="9"/>
  <c r="M41" i="9"/>
  <c r="E60" i="9"/>
  <c r="M61" i="9"/>
  <c r="E80" i="9"/>
  <c r="M81" i="9"/>
  <c r="I80" i="9"/>
  <c r="I79" i="9" s="1"/>
  <c r="G99" i="9"/>
  <c r="E106" i="9"/>
  <c r="M106" i="9" s="1"/>
  <c r="M107" i="9"/>
  <c r="E110" i="9"/>
  <c r="I109" i="9"/>
  <c r="E120" i="9"/>
  <c r="M169" i="9"/>
  <c r="E165" i="9"/>
  <c r="M179" i="9"/>
  <c r="E216" i="9"/>
  <c r="M233" i="9"/>
  <c r="E247" i="9"/>
  <c r="E267" i="9"/>
  <c r="M270" i="9"/>
  <c r="M273" i="9"/>
  <c r="M289" i="9"/>
  <c r="M292" i="9"/>
  <c r="M293" i="9"/>
  <c r="M294" i="9"/>
  <c r="E313" i="9"/>
  <c r="M313" i="9" s="1"/>
  <c r="M314" i="9"/>
  <c r="E323" i="9"/>
  <c r="M323" i="9" s="1"/>
  <c r="E348" i="9"/>
  <c r="M349" i="9"/>
  <c r="E370" i="9"/>
  <c r="M371" i="9"/>
  <c r="M386" i="9"/>
  <c r="M406" i="9"/>
  <c r="E191" i="9"/>
  <c r="M191" i="9" s="1"/>
  <c r="M192" i="9"/>
  <c r="M436" i="9"/>
  <c r="G9" i="9"/>
  <c r="E20" i="9"/>
  <c r="M31" i="9"/>
  <c r="I39" i="9"/>
  <c r="I59" i="9"/>
  <c r="M86" i="9"/>
  <c r="M102" i="9"/>
  <c r="M178" i="9"/>
  <c r="I381" i="9"/>
  <c r="I380" i="9" s="1"/>
  <c r="M405" i="9"/>
  <c r="E423" i="9"/>
  <c r="M448" i="9"/>
  <c r="E10" i="9"/>
  <c r="M11" i="9"/>
  <c r="H30" i="9"/>
  <c r="M35" i="9"/>
  <c r="M38" i="9"/>
  <c r="G40" i="9"/>
  <c r="G39" i="9" s="1"/>
  <c r="G60" i="9"/>
  <c r="G59" i="9" s="1"/>
  <c r="E90" i="9"/>
  <c r="M91" i="9"/>
  <c r="E96" i="9"/>
  <c r="M96" i="9" s="1"/>
  <c r="M97" i="9"/>
  <c r="I100" i="9"/>
  <c r="I99" i="9" s="1"/>
  <c r="F109" i="9"/>
  <c r="F8" i="9" s="1"/>
  <c r="F7" i="9" s="1"/>
  <c r="M124" i="9"/>
  <c r="M125" i="9"/>
  <c r="M133" i="9"/>
  <c r="E142" i="9"/>
  <c r="I149" i="9"/>
  <c r="M149" i="9" s="1"/>
  <c r="M229" i="9"/>
  <c r="G236" i="9"/>
  <c r="E297" i="9"/>
  <c r="M298" i="9"/>
  <c r="E303" i="9"/>
  <c r="M303" i="9" s="1"/>
  <c r="M304" i="9"/>
  <c r="M311" i="9"/>
  <c r="M317" i="9"/>
  <c r="E393" i="9"/>
  <c r="M394" i="9"/>
  <c r="M397" i="9"/>
  <c r="I392" i="9"/>
  <c r="I391" i="9" s="1"/>
  <c r="E449" i="9"/>
  <c r="M449" i="9" s="1"/>
  <c r="M450" i="9"/>
  <c r="H444" i="9"/>
  <c r="H443" i="9" s="1"/>
  <c r="M469" i="9"/>
  <c r="M480" i="9"/>
  <c r="E478" i="9"/>
  <c r="M389" i="9"/>
  <c r="M398" i="9"/>
  <c r="M483" i="9"/>
  <c r="E155" i="9"/>
  <c r="M156" i="9"/>
  <c r="M157" i="9"/>
  <c r="I161" i="9"/>
  <c r="I154" i="9" s="1"/>
  <c r="H164" i="9"/>
  <c r="M201" i="9"/>
  <c r="M202" i="9"/>
  <c r="M220" i="9"/>
  <c r="M221" i="9"/>
  <c r="M223" i="9"/>
  <c r="M224" i="9"/>
  <c r="M228" i="9"/>
  <c r="E237" i="9"/>
  <c r="M238" i="9"/>
  <c r="H247" i="9"/>
  <c r="H246" i="9" s="1"/>
  <c r="H235" i="9" s="1"/>
  <c r="M252" i="9"/>
  <c r="M255" i="9"/>
  <c r="G267" i="9"/>
  <c r="G266" i="9" s="1"/>
  <c r="E307" i="9"/>
  <c r="M308" i="9"/>
  <c r="H327" i="9"/>
  <c r="H326" i="9" s="1"/>
  <c r="M334" i="9"/>
  <c r="M335" i="9"/>
  <c r="I359" i="9"/>
  <c r="I358" i="9" s="1"/>
  <c r="M421" i="9"/>
  <c r="F433" i="9"/>
  <c r="F392" i="9" s="1"/>
  <c r="F391" i="9" s="1"/>
  <c r="M474" i="9"/>
  <c r="E473" i="9"/>
  <c r="M473" i="9" s="1"/>
  <c r="M475" i="9"/>
  <c r="M481" i="9"/>
  <c r="M487" i="9"/>
  <c r="M331" i="9"/>
  <c r="M366" i="9"/>
  <c r="M437" i="9"/>
  <c r="G444" i="9"/>
  <c r="G443" i="9" s="1"/>
  <c r="F154" i="9"/>
  <c r="F153" i="9" s="1"/>
  <c r="M162" i="9"/>
  <c r="I164" i="9"/>
  <c r="M176" i="9"/>
  <c r="E195" i="9"/>
  <c r="M196" i="9"/>
  <c r="I195" i="9"/>
  <c r="I194" i="9" s="1"/>
  <c r="E205" i="9"/>
  <c r="M206" i="9"/>
  <c r="E211" i="9"/>
  <c r="M211" i="9" s="1"/>
  <c r="M212" i="9"/>
  <c r="I232" i="9"/>
  <c r="I225" i="9" s="1"/>
  <c r="I214" i="9" s="1"/>
  <c r="M239" i="9"/>
  <c r="M240" i="9"/>
  <c r="M271" i="9"/>
  <c r="M272" i="9"/>
  <c r="M274" i="9"/>
  <c r="M275" i="9"/>
  <c r="E277" i="9"/>
  <c r="M283" i="9"/>
  <c r="M290" i="9"/>
  <c r="M291" i="9"/>
  <c r="M309" i="9"/>
  <c r="M310" i="9"/>
  <c r="E328" i="9"/>
  <c r="M329" i="9"/>
  <c r="I328" i="9"/>
  <c r="I327" i="9" s="1"/>
  <c r="I326" i="9" s="1"/>
  <c r="E338" i="9"/>
  <c r="M339" i="9"/>
  <c r="E344" i="9"/>
  <c r="M344" i="9" s="1"/>
  <c r="M345" i="9"/>
  <c r="M418" i="9"/>
  <c r="M431" i="9"/>
  <c r="F453" i="9"/>
  <c r="F444" i="9" s="1"/>
  <c r="F443" i="9" s="1"/>
  <c r="M454" i="9"/>
  <c r="M476" i="9"/>
  <c r="M375" i="9"/>
  <c r="M376" i="9"/>
  <c r="M378" i="9"/>
  <c r="M379" i="9"/>
  <c r="H382" i="9"/>
  <c r="H381" i="9" s="1"/>
  <c r="H380" i="9" s="1"/>
  <c r="M387" i="9"/>
  <c r="M390" i="9"/>
  <c r="M407" i="9"/>
  <c r="M408" i="9"/>
  <c r="E414" i="9"/>
  <c r="M415" i="9"/>
  <c r="H424" i="9"/>
  <c r="H423" i="9" s="1"/>
  <c r="M429" i="9"/>
  <c r="M432" i="9"/>
  <c r="G434" i="9"/>
  <c r="M458" i="9"/>
  <c r="M459" i="9"/>
  <c r="M461" i="9"/>
  <c r="M465" i="9"/>
  <c r="M467" i="9"/>
  <c r="M468" i="9"/>
  <c r="M470" i="9"/>
  <c r="M395" i="9"/>
  <c r="M410" i="9"/>
  <c r="M411" i="9"/>
  <c r="M416" i="9"/>
  <c r="M417" i="9"/>
  <c r="M438" i="9"/>
  <c r="M439" i="9"/>
  <c r="M441" i="9"/>
  <c r="M442" i="9"/>
  <c r="M455" i="9"/>
  <c r="M456" i="9"/>
  <c r="E457" i="9"/>
  <c r="M457" i="9" s="1"/>
  <c r="M471" i="9"/>
  <c r="B30" i="5"/>
  <c r="F15" i="3"/>
  <c r="G23" i="3"/>
  <c r="G29" i="3" s="1"/>
  <c r="G30" i="3" s="1"/>
  <c r="J15" i="3"/>
  <c r="I15" i="3"/>
  <c r="H23" i="3"/>
  <c r="H29" i="3" s="1"/>
  <c r="H30" i="3" s="1"/>
  <c r="M404" i="9" l="1"/>
  <c r="M446" i="9"/>
  <c r="H392" i="9"/>
  <c r="H391" i="9" s="1"/>
  <c r="G392" i="9"/>
  <c r="G391" i="9" s="1"/>
  <c r="M462" i="9"/>
  <c r="G433" i="9"/>
  <c r="I153" i="9"/>
  <c r="E99" i="9"/>
  <c r="M226" i="9"/>
  <c r="H214" i="9"/>
  <c r="I236" i="9"/>
  <c r="I235" i="9" s="1"/>
  <c r="M486" i="9"/>
  <c r="M181" i="9"/>
  <c r="M482" i="9"/>
  <c r="M161" i="9"/>
  <c r="M424" i="9"/>
  <c r="M232" i="9"/>
  <c r="M39" i="9"/>
  <c r="I444" i="9"/>
  <c r="I443" i="9" s="1"/>
  <c r="M414" i="9"/>
  <c r="E413" i="9"/>
  <c r="M413" i="9" s="1"/>
  <c r="M277" i="9"/>
  <c r="E276" i="9"/>
  <c r="M276" i="9" s="1"/>
  <c r="M307" i="9"/>
  <c r="E306" i="9"/>
  <c r="M306" i="9" s="1"/>
  <c r="E164" i="9"/>
  <c r="M164" i="9" s="1"/>
  <c r="M165" i="9"/>
  <c r="M99" i="9"/>
  <c r="M453" i="9"/>
  <c r="E296" i="9"/>
  <c r="M296" i="9" s="1"/>
  <c r="M297" i="9"/>
  <c r="G8" i="9"/>
  <c r="G7" i="9" s="1"/>
  <c r="M370" i="9"/>
  <c r="E369" i="9"/>
  <c r="M369" i="9" s="1"/>
  <c r="E59" i="9"/>
  <c r="M59" i="9" s="1"/>
  <c r="M60" i="9"/>
  <c r="M328" i="9"/>
  <c r="E327" i="9"/>
  <c r="M195" i="9"/>
  <c r="E194" i="9"/>
  <c r="M194" i="9" s="1"/>
  <c r="F152" i="9"/>
  <c r="F489" i="9" s="1"/>
  <c r="M237" i="9"/>
  <c r="E236" i="9"/>
  <c r="E154" i="9"/>
  <c r="M155" i="9"/>
  <c r="E477" i="9"/>
  <c r="M477" i="9" s="1"/>
  <c r="M478" i="9"/>
  <c r="G235" i="9"/>
  <c r="G152" i="9" s="1"/>
  <c r="I142" i="9"/>
  <c r="I141" i="9" s="1"/>
  <c r="M423" i="9"/>
  <c r="E266" i="9"/>
  <c r="M266" i="9" s="1"/>
  <c r="M267" i="9"/>
  <c r="E215" i="9"/>
  <c r="M216" i="9"/>
  <c r="E119" i="9"/>
  <c r="M119" i="9" s="1"/>
  <c r="M120" i="9"/>
  <c r="M382" i="9"/>
  <c r="M185" i="9"/>
  <c r="E184" i="9"/>
  <c r="M184" i="9" s="1"/>
  <c r="E89" i="9"/>
  <c r="M89" i="9" s="1"/>
  <c r="M90" i="9"/>
  <c r="E19" i="9"/>
  <c r="M19" i="9" s="1"/>
  <c r="M20" i="9"/>
  <c r="E109" i="9"/>
  <c r="M109" i="9" s="1"/>
  <c r="M110" i="9"/>
  <c r="M433" i="9"/>
  <c r="H29" i="9"/>
  <c r="M30" i="9"/>
  <c r="H152" i="9"/>
  <c r="E316" i="9"/>
  <c r="M316" i="9" s="1"/>
  <c r="M445" i="9"/>
  <c r="M131" i="9"/>
  <c r="E130" i="9"/>
  <c r="M130" i="9" s="1"/>
  <c r="E337" i="9"/>
  <c r="M337" i="9" s="1"/>
  <c r="M338" i="9"/>
  <c r="E204" i="9"/>
  <c r="M204" i="9" s="1"/>
  <c r="M205" i="9"/>
  <c r="M393" i="9"/>
  <c r="E392" i="9"/>
  <c r="M142" i="9"/>
  <c r="E141" i="9"/>
  <c r="M141" i="9" s="1"/>
  <c r="M10" i="9"/>
  <c r="E9" i="9"/>
  <c r="M348" i="9"/>
  <c r="E347" i="9"/>
  <c r="M347" i="9" s="1"/>
  <c r="E246" i="9"/>
  <c r="M246" i="9" s="1"/>
  <c r="M247" i="9"/>
  <c r="M80" i="9"/>
  <c r="E79" i="9"/>
  <c r="M79" i="9" s="1"/>
  <c r="M40" i="9"/>
  <c r="I8" i="9"/>
  <c r="I7" i="9" s="1"/>
  <c r="M381" i="9"/>
  <c r="E380" i="9"/>
  <c r="M380" i="9" s="1"/>
  <c r="E256" i="9"/>
  <c r="M256" i="9" s="1"/>
  <c r="M257" i="9"/>
  <c r="M434" i="9"/>
  <c r="M359" i="9"/>
  <c r="E358" i="9"/>
  <c r="M358" i="9" s="1"/>
  <c r="M225" i="9"/>
  <c r="M100" i="9"/>
  <c r="J23" i="3"/>
  <c r="J29" i="3" s="1"/>
  <c r="J30" i="3" s="1"/>
  <c r="I23" i="3"/>
  <c r="I29" i="3" s="1"/>
  <c r="I30" i="3"/>
  <c r="F23" i="3"/>
  <c r="F29" i="3" s="1"/>
  <c r="F30" i="3" s="1"/>
  <c r="I152" i="9" l="1"/>
  <c r="I489" i="9" s="1"/>
  <c r="E326" i="9"/>
  <c r="M326" i="9" s="1"/>
  <c r="M327" i="9"/>
  <c r="M215" i="9"/>
  <c r="E214" i="9"/>
  <c r="M214" i="9" s="1"/>
  <c r="M154" i="9"/>
  <c r="E153" i="9"/>
  <c r="G489" i="9"/>
  <c r="E8" i="9"/>
  <c r="M9" i="9"/>
  <c r="E391" i="9"/>
  <c r="M391" i="9" s="1"/>
  <c r="M392" i="9"/>
  <c r="E444" i="9"/>
  <c r="H8" i="9"/>
  <c r="H7" i="9" s="1"/>
  <c r="H489" i="9" s="1"/>
  <c r="M29" i="9"/>
  <c r="E235" i="9"/>
  <c r="M235" i="9" s="1"/>
  <c r="M236" i="9"/>
  <c r="M444" i="9" l="1"/>
  <c r="E443" i="9"/>
  <c r="M443" i="9" s="1"/>
  <c r="E152" i="9"/>
  <c r="M152" i="9" s="1"/>
  <c r="M153" i="9"/>
  <c r="E7" i="9"/>
  <c r="M8" i="9"/>
  <c r="E489" i="9" l="1"/>
  <c r="M489" i="9" s="1"/>
  <c r="M7" i="9"/>
</calcChain>
</file>

<file path=xl/sharedStrings.xml><?xml version="1.0" encoding="utf-8"?>
<sst xmlns="http://schemas.openxmlformats.org/spreadsheetml/2006/main" count="767" uniqueCount="169">
  <si>
    <t>Najvažnije promjene</t>
  </si>
  <si>
    <t>Očekuje se porast plaća teljeljem trenutnih pregovora sa sindikatima - povečane plaće ministarstva i cjelodnevnog boravka</t>
  </si>
  <si>
    <t xml:space="preserve">Sredstva decentralizacije povećana za 12.111,00 eura što odgovara povećanju cijene prijevoza učenika putnika </t>
  </si>
  <si>
    <t>Promjene koje su bile tijekom 2023 godine prenose se na plan 2024-2026:</t>
  </si>
  <si>
    <t>-</t>
  </si>
  <si>
    <t>marende sada plaća ministarstvo</t>
  </si>
  <si>
    <t>uvedeni programi: jedna voćka za svakog prvašića, županijska škola plivanja i nabava menstrualnih higijenskih potrebština</t>
  </si>
  <si>
    <t>Cjelodnevni boravak - od nove godine očekuje se povečanje cijene prehrane učenika pa je u skladu s najavljanim planirani veći rashode za prehranu učenika u cjelodnevnom boravku.</t>
  </si>
  <si>
    <t>ZA 2024. I PROJEKCIJA ZA 2025. I 2026. GODINU</t>
  </si>
  <si>
    <t>I. OPĆI DIO</t>
  </si>
  <si>
    <t>A) SAŽETAK RAČUNA PRIHODA I RASHODA</t>
  </si>
  <si>
    <t>EUR</t>
  </si>
  <si>
    <t>Izvršenje 2022.*</t>
  </si>
  <si>
    <t>Plan 2023.</t>
  </si>
  <si>
    <t>Proračun za 2024.</t>
  </si>
  <si>
    <t>Projekcija proračuna
za 2025.</t>
  </si>
  <si>
    <t>Projekcija proračuna
za 2026.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</si>
  <si>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</si>
  <si>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</si>
  <si>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</si>
  <si>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</si>
  <si>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</si>
  <si>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</si>
  <si>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</si>
  <si>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</si>
  <si>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</si>
  <si>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</si>
  <si>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</si>
  <si>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</si>
  <si>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</si>
  <si>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</si>
  <si>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</si>
  <si>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</si>
  <si>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</si>
  <si>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</si>
  <si>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</si>
  <si>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</si>
  <si>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</si>
  <si>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</si>
  <si>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</si>
  <si>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</si>
  <si>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</si>
  <si>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Izvršenje 2022.</t>
  </si>
  <si>
    <t>Plan za 2024.</t>
  </si>
  <si>
    <t>Projekcija 
za 2025.</t>
  </si>
  <si>
    <t>Projekcija 
za 2026.</t>
  </si>
  <si>
    <t>Prihodi poslovanja</t>
  </si>
  <si>
    <t>Pomoći iz inozemstva i od subjekata unutar općeg proračuna</t>
  </si>
  <si>
    <t>Prihodi od imovine</t>
  </si>
  <si>
    <t>Prihodi od upravnih i administrativnih pristojbi, pristojbi po posebnim propisima i naknada</t>
  </si>
  <si>
    <t>Prihodi od prodaje proizvoda i robe te pruženih usluga i prihodi od donacija</t>
  </si>
  <si>
    <t>Prihodi iz nadležnog proračuna i od HZZO-a temeljem ugovornih obveza</t>
  </si>
  <si>
    <t>Kazne, upravne mjere i ostali prihodi</t>
  </si>
  <si>
    <t>Prihodi od prodaje nefinancijske imovine</t>
  </si>
  <si>
    <t>Prihodi od prodaje proizvedene dugotrajne imovine</t>
  </si>
  <si>
    <t>RASHODI POSLOVANJA PREMA EKONOMSKOJ KLASIFIKACIJI</t>
  </si>
  <si>
    <t>Naziv rashoda</t>
  </si>
  <si>
    <t>Rashodi poslovanja</t>
  </si>
  <si>
    <t>Rashodi za zaposlene</t>
  </si>
  <si>
    <t>Materijalni rashodi</t>
  </si>
  <si>
    <t>Financijski rashodi</t>
  </si>
  <si>
    <t>Naknade građanima i kućanstvima na temelju osiguranja i druge naknade</t>
  </si>
  <si>
    <t>Ostali rashodi</t>
  </si>
  <si>
    <t>Rashodi za nabavu nefinancijske imovine</t>
  </si>
  <si>
    <t>Rashodi za nabavu proizvedene dugotrajne imovine</t>
  </si>
  <si>
    <t>Rashodi za dodatna ulaganja na nefinancijskoj imovini</t>
  </si>
  <si>
    <t>PRIHODI POSLOVANJA PREMA IZVORIMA FINANCIRANJA</t>
  </si>
  <si>
    <t>Brojčana oznaka i naziv</t>
  </si>
  <si>
    <t>1 Opći prihodi i primici</t>
  </si>
  <si>
    <t xml:space="preserve">  11 Opći prihodi i primici</t>
  </si>
  <si>
    <t>3 Vlastiti prihodi</t>
  </si>
  <si>
    <t xml:space="preserve">  31 Vlastiti prihodi</t>
  </si>
  <si>
    <t>4 Prihodi za posebne namjene</t>
  </si>
  <si>
    <t xml:space="preserve">  43 Ostali prihodi za posebne namjene</t>
  </si>
  <si>
    <t xml:space="preserve">  44 Prihodi za decnetralizirane funkcije</t>
  </si>
  <si>
    <t>5 Pomoći</t>
  </si>
  <si>
    <t xml:space="preserve">  51 Pomoći</t>
  </si>
  <si>
    <t xml:space="preserve">  52 Ostale pomoći</t>
  </si>
  <si>
    <t>6 Donacije</t>
  </si>
  <si>
    <t xml:space="preserve">  62 Donacije</t>
  </si>
  <si>
    <t>7 Prodaja lil zamjena nefinancijske imovine i naknada šteta</t>
  </si>
  <si>
    <t xml:space="preserve">  72 Prodaja lil zamjena nefinancijske imovine i naknada šteta</t>
  </si>
  <si>
    <t>RASHODI POSLOVANJA PREMA IZVORIMA FINANCIRANJA</t>
  </si>
  <si>
    <t xml:space="preserve">  38 Prenesena sredstva - vlastiti prihodi proračunskih korisnika</t>
  </si>
  <si>
    <t xml:space="preserve">  48 Prenesena sredstva - namjenski prihodi</t>
  </si>
  <si>
    <t xml:space="preserve">  58 Prenesena sredstva - pomoći</t>
  </si>
  <si>
    <t xml:space="preserve">  68 Prenesena sredstva - donacije</t>
  </si>
  <si>
    <t xml:space="preserve">  72 Prodaja ili zamjena nefinancijske imovine i naknada šteta</t>
  </si>
  <si>
    <t xml:space="preserve">  78 Prenesena sredstva - prodaja ili zamjena nefinancijske imovine i naknada šteta</t>
  </si>
  <si>
    <t>RASHODI PREMA FUNKCIJSKOJ KLASIFIKACIJI</t>
  </si>
  <si>
    <t>UKUPNI RASHODI</t>
  </si>
  <si>
    <t>09 Osnovno obrazovanje</t>
  </si>
  <si>
    <t>0912 Osnovno obrazovanje</t>
  </si>
  <si>
    <t>0980 Usluge obazovanje koje nisu drugdje svrstane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</si>
  <si>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</si>
  <si>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</si>
  <si>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</si>
  <si>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</si>
  <si>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</si>
  <si>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</si>
  <si>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</si>
  <si>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</si>
  <si>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</si>
  <si>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</si>
  <si>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81 Namjenski primici od zaduživanja</t>
  </si>
  <si>
    <t>II. POSEBNI DIO</t>
  </si>
  <si>
    <t>Šifra</t>
  </si>
  <si>
    <t xml:space="preserve">Naziv </t>
  </si>
  <si>
    <t>FILTER</t>
  </si>
  <si>
    <t>PROGRAM 5301</t>
  </si>
  <si>
    <t>Osnovnoškolsko obrazovanje</t>
  </si>
  <si>
    <t>Aktivnost A530101</t>
  </si>
  <si>
    <t>Osiguravanje uvjeta rada</t>
  </si>
  <si>
    <t>Izvor financiranja 32</t>
  </si>
  <si>
    <t>Vlastiti prihodi</t>
  </si>
  <si>
    <t>Izvor financiranja 38</t>
  </si>
  <si>
    <t>Izvor financiranja 43</t>
  </si>
  <si>
    <t>Prihodi za posebne namjene</t>
  </si>
  <si>
    <t>Izvor financiranja 44</t>
  </si>
  <si>
    <t>Prihodi za decentralizirane funkcije - OŠ</t>
  </si>
  <si>
    <t>Izvor financiranja 48</t>
  </si>
  <si>
    <t>Izvor financiranja 52</t>
  </si>
  <si>
    <t>Ostale pomoći</t>
  </si>
  <si>
    <t>Izvor financiranja 58</t>
  </si>
  <si>
    <t>Izvor financiranja 62</t>
  </si>
  <si>
    <t>Donacije</t>
  </si>
  <si>
    <t>Izvor financiranja 68</t>
  </si>
  <si>
    <t>Izvor financiranja 72</t>
  </si>
  <si>
    <t>Prodaja lil zamjena nefinancijske imovine i naknada šteta</t>
  </si>
  <si>
    <t>Izvor financiranja 78</t>
  </si>
  <si>
    <t>Aktivnost T530102</t>
  </si>
  <si>
    <t>Investicijsko održavanje objekata i opreme</t>
  </si>
  <si>
    <t>Aktivnost A530106</t>
  </si>
  <si>
    <t>Nabava udžbenika za učenike OŠ</t>
  </si>
  <si>
    <t>Aktivnost A530107</t>
  </si>
  <si>
    <t>Prehrana učenika u osnovnim školama</t>
  </si>
  <si>
    <t>PROGRAM 5302</t>
  </si>
  <si>
    <t>Unaprjeđenje kvalitete odgojno-obrazovnog sustava</t>
  </si>
  <si>
    <t>Aktivnost A530202</t>
  </si>
  <si>
    <t>Produženi boravak</t>
  </si>
  <si>
    <t>Aktivnost A530209</t>
  </si>
  <si>
    <t>Sufinanciranje rada pomoćnika u nastavi</t>
  </si>
  <si>
    <t>Izvor financiranja 11</t>
  </si>
  <si>
    <t>Opći prihodi i primici</t>
  </si>
  <si>
    <t>Izvor financiranja 51</t>
  </si>
  <si>
    <t>Pomoći</t>
  </si>
  <si>
    <t>Aktivnost A530222</t>
  </si>
  <si>
    <t>Programi školskog kurikuluma</t>
  </si>
  <si>
    <t>Aktivnost T530232</t>
  </si>
  <si>
    <t>EU projekti kod proračunskih korisnika - OŠ</t>
  </si>
  <si>
    <t>Aktivnost A530233</t>
  </si>
  <si>
    <t>Školska shema</t>
  </si>
  <si>
    <t>Aktivnost A530238</t>
  </si>
  <si>
    <t>Jedna voćka za svakog prvašića</t>
  </si>
  <si>
    <t>Aktivnost A530239</t>
  </si>
  <si>
    <t>Županijska škola plivanja</t>
  </si>
  <si>
    <t>Aktivnost A530240</t>
  </si>
  <si>
    <t>Menstrualne higijenske potrebštine</t>
  </si>
  <si>
    <t>PROGRAM 5306</t>
  </si>
  <si>
    <t>Obilježavanje postugnuća učenika i nastavnika</t>
  </si>
  <si>
    <t>Aktivnost A530603</t>
  </si>
  <si>
    <t>Natjecanja i smotre</t>
  </si>
  <si>
    <t>PROGRAM 5308</t>
  </si>
  <si>
    <t>Kapitalna ulaganja u odgojno-obazovnu infrastrukturu</t>
  </si>
  <si>
    <t>Kapitalni projekt K530801</t>
  </si>
  <si>
    <t>Opremanje ustanova školstva</t>
  </si>
  <si>
    <t>UKUPNO</t>
  </si>
  <si>
    <t xml:space="preserve">FINANCIJSKI PLAN OŠ MARIA MARTINOLIĆA MALI LOŠINJ </t>
  </si>
  <si>
    <t xml:space="preserve">FINANCIJSKI PLANA OŠ MARIA MARTINOLIĆA MALI LOŠINJ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</si>
</sst>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Verdana"/>
      <family val="2"/>
    </font>
    <font>
      <b/>
      <sz val="10"/>
      <color rgb="FF000000"/>
      <name val="Arial"/>
      <family val="2"/>
    </font>
    <font>
      <i/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141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6" fillId="0" borderId="0" xfId="1" applyFont="1" applyAlignment="1">
      <alignment vertical="center" wrapText="1"/>
    </xf>
    <xf numFmtId="0" fontId="4" fillId="0" borderId="0" xfId="1" applyFont="1" applyAlignment="1">
      <alignment horizontal="left" wrapText="1"/>
    </xf>
    <xf numFmtId="0" fontId="8" fillId="0" borderId="0" xfId="1" applyFont="1" applyAlignment="1">
      <alignment wrapText="1"/>
    </xf>
    <xf numFmtId="0" fontId="4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right" vertical="center"/>
    </xf>
    <xf numFmtId="0" fontId="10" fillId="0" borderId="2" xfId="1" quotePrefix="1" applyFont="1" applyBorder="1" applyAlignment="1">
      <alignment horizontal="left" wrapText="1"/>
    </xf>
    <xf numFmtId="0" fontId="10" fillId="0" borderId="3" xfId="1" quotePrefix="1" applyFont="1" applyBorder="1" applyAlignment="1">
      <alignment horizontal="left" wrapText="1"/>
    </xf>
    <xf numFmtId="0" fontId="10" fillId="0" borderId="3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left"/>
    </xf>
    <xf numFmtId="0" fontId="10" fillId="2" borderId="4" xfId="1" applyFont="1" applyFill="1" applyBorder="1" applyAlignment="1">
      <alignment horizontal="center" vertical="center" wrapText="1"/>
    </xf>
    <xf numFmtId="4" fontId="10" fillId="3" borderId="4" xfId="1" applyNumberFormat="1" applyFont="1" applyFill="1" applyBorder="1" applyAlignment="1">
      <alignment horizontal="right"/>
    </xf>
    <xf numFmtId="4" fontId="10" fillId="0" borderId="4" xfId="1" applyNumberFormat="1" applyFont="1" applyBorder="1" applyAlignment="1">
      <alignment horizontal="right"/>
    </xf>
    <xf numFmtId="4" fontId="11" fillId="3" borderId="2" xfId="1" applyNumberFormat="1" applyFont="1" applyFill="1" applyBorder="1" applyAlignment="1">
      <alignment horizontal="left" vertical="center"/>
    </xf>
    <xf numFmtId="4" fontId="12" fillId="3" borderId="3" xfId="1" applyNumberFormat="1" applyFont="1" applyFill="1" applyBorder="1" applyAlignment="1">
      <alignment vertical="center"/>
    </xf>
    <xf numFmtId="4" fontId="10" fillId="0" borderId="4" xfId="1" applyNumberFormat="1" applyFont="1" applyBorder="1" applyAlignment="1">
      <alignment horizontal="right" wrapText="1"/>
    </xf>
    <xf numFmtId="4" fontId="4" fillId="0" borderId="0" xfId="1" applyNumberFormat="1" applyFont="1" applyAlignment="1">
      <alignment horizontal="center" vertical="center" wrapText="1"/>
    </xf>
    <xf numFmtId="4" fontId="8" fillId="0" borderId="0" xfId="1" applyNumberFormat="1" applyFont="1" applyAlignment="1">
      <alignment horizontal="center" vertical="center" wrapText="1"/>
    </xf>
    <xf numFmtId="4" fontId="6" fillId="0" borderId="0" xfId="1" applyNumberFormat="1" applyFont="1"/>
    <xf numFmtId="4" fontId="10" fillId="0" borderId="2" xfId="1" quotePrefix="1" applyNumberFormat="1" applyFont="1" applyBorder="1" applyAlignment="1">
      <alignment horizontal="left" wrapText="1"/>
    </xf>
    <xf numFmtId="4" fontId="10" fillId="0" borderId="3" xfId="1" quotePrefix="1" applyNumberFormat="1" applyFont="1" applyBorder="1" applyAlignment="1">
      <alignment horizontal="left" wrapText="1"/>
    </xf>
    <xf numFmtId="4" fontId="10" fillId="0" borderId="3" xfId="1" quotePrefix="1" applyNumberFormat="1" applyFont="1" applyBorder="1" applyAlignment="1">
      <alignment horizontal="center" wrapText="1"/>
    </xf>
    <xf numFmtId="4" fontId="10" fillId="0" borderId="3" xfId="1" quotePrefix="1" applyNumberFormat="1" applyFont="1" applyBorder="1" applyAlignment="1">
      <alignment horizontal="left"/>
    </xf>
    <xf numFmtId="4" fontId="10" fillId="2" borderId="4" xfId="1" applyNumberFormat="1" applyFont="1" applyFill="1" applyBorder="1" applyAlignment="1">
      <alignment horizontal="center" vertical="center" wrapText="1"/>
    </xf>
    <xf numFmtId="4" fontId="4" fillId="0" borderId="0" xfId="1" quotePrefix="1" applyNumberFormat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wrapText="1"/>
    </xf>
    <xf numFmtId="4" fontId="11" fillId="4" borderId="2" xfId="1" quotePrefix="1" applyNumberFormat="1" applyFont="1" applyFill="1" applyBorder="1" applyAlignment="1">
      <alignment horizontal="right"/>
    </xf>
    <xf numFmtId="4" fontId="11" fillId="4" borderId="4" xfId="1" applyNumberFormat="1" applyFont="1" applyFill="1" applyBorder="1" applyAlignment="1">
      <alignment horizontal="right" wrapText="1"/>
    </xf>
    <xf numFmtId="4" fontId="11" fillId="3" borderId="2" xfId="1" quotePrefix="1" applyNumberFormat="1" applyFont="1" applyFill="1" applyBorder="1" applyAlignment="1">
      <alignment horizontal="right"/>
    </xf>
    <xf numFmtId="4" fontId="11" fillId="3" borderId="4" xfId="1" quotePrefix="1" applyNumberFormat="1" applyFont="1" applyFill="1" applyBorder="1" applyAlignment="1">
      <alignment horizontal="right"/>
    </xf>
    <xf numFmtId="0" fontId="13" fillId="0" borderId="0" xfId="1" applyFont="1" applyAlignment="1">
      <alignment horizontal="center" vertical="center" wrapText="1"/>
    </xf>
    <xf numFmtId="0" fontId="14" fillId="0" borderId="0" xfId="1" applyFont="1" applyAlignment="1">
      <alignment wrapText="1"/>
    </xf>
    <xf numFmtId="0" fontId="15" fillId="0" borderId="0" xfId="1" quotePrefix="1" applyFont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2" fillId="0" borderId="0" xfId="1" applyFont="1"/>
    <xf numFmtId="0" fontId="11" fillId="0" borderId="2" xfId="1" quotePrefix="1" applyFont="1" applyBorder="1" applyAlignment="1">
      <alignment horizontal="left" wrapText="1"/>
    </xf>
    <xf numFmtId="0" fontId="11" fillId="0" borderId="3" xfId="1" quotePrefix="1" applyFont="1" applyBorder="1" applyAlignment="1">
      <alignment horizontal="left" wrapText="1"/>
    </xf>
    <xf numFmtId="0" fontId="11" fillId="0" borderId="3" xfId="1" quotePrefix="1" applyFont="1" applyBorder="1" applyAlignment="1">
      <alignment horizontal="center" wrapText="1"/>
    </xf>
    <xf numFmtId="0" fontId="11" fillId="0" borderId="3" xfId="1" quotePrefix="1" applyFont="1" applyBorder="1" applyAlignment="1">
      <alignment horizontal="left"/>
    </xf>
    <xf numFmtId="0" fontId="11" fillId="2" borderId="4" xfId="1" applyFont="1" applyFill="1" applyBorder="1" applyAlignment="1">
      <alignment horizontal="center" vertical="center" wrapText="1"/>
    </xf>
    <xf numFmtId="4" fontId="10" fillId="3" borderId="2" xfId="1" quotePrefix="1" applyNumberFormat="1" applyFont="1" applyFill="1" applyBorder="1" applyAlignment="1">
      <alignment horizontal="right"/>
    </xf>
    <xf numFmtId="4" fontId="10" fillId="3" borderId="4" xfId="1" quotePrefix="1" applyNumberFormat="1" applyFont="1" applyFill="1" applyBorder="1" applyAlignment="1">
      <alignment horizontal="right"/>
    </xf>
    <xf numFmtId="0" fontId="3" fillId="0" borderId="0" xfId="1" applyFont="1" applyAlignment="1">
      <alignment vertical="center" wrapText="1"/>
    </xf>
    <xf numFmtId="0" fontId="10" fillId="4" borderId="4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left" vertical="center" wrapText="1"/>
    </xf>
    <xf numFmtId="4" fontId="10" fillId="0" borderId="5" xfId="1" applyNumberFormat="1" applyFont="1" applyBorder="1" applyAlignment="1">
      <alignment horizontal="right" vertical="center" wrapText="1"/>
    </xf>
    <xf numFmtId="4" fontId="1" fillId="0" borderId="0" xfId="1" applyNumberFormat="1"/>
    <xf numFmtId="0" fontId="11" fillId="2" borderId="4" xfId="1" applyFont="1" applyFill="1" applyBorder="1" applyAlignment="1">
      <alignment horizontal="left" vertical="center" wrapText="1"/>
    </xf>
    <xf numFmtId="4" fontId="6" fillId="2" borderId="5" xfId="1" applyNumberFormat="1" applyFont="1" applyFill="1" applyBorder="1" applyAlignment="1">
      <alignment horizontal="right" vertical="center"/>
    </xf>
    <xf numFmtId="0" fontId="12" fillId="2" borderId="4" xfId="1" applyFont="1" applyFill="1" applyBorder="1" applyAlignment="1">
      <alignment horizontal="left" vertical="center" wrapText="1"/>
    </xf>
    <xf numFmtId="4" fontId="6" fillId="2" borderId="4" xfId="1" applyNumberFormat="1" applyFont="1" applyFill="1" applyBorder="1" applyAlignment="1">
      <alignment horizontal="right" vertical="center"/>
    </xf>
    <xf numFmtId="0" fontId="12" fillId="2" borderId="4" xfId="1" quotePrefix="1" applyFont="1" applyFill="1" applyBorder="1" applyAlignment="1">
      <alignment horizontal="left" vertical="center"/>
    </xf>
    <xf numFmtId="0" fontId="19" fillId="2" borderId="4" xfId="1" quotePrefix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horizontal="left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vertical="center" wrapText="1"/>
    </xf>
    <xf numFmtId="4" fontId="6" fillId="2" borderId="4" xfId="1" applyNumberFormat="1" applyFont="1" applyFill="1" applyBorder="1" applyAlignment="1">
      <alignment horizontal="right" vertical="center" wrapText="1"/>
    </xf>
    <xf numFmtId="0" fontId="12" fillId="2" borderId="4" xfId="1" quotePrefix="1" applyFont="1" applyFill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4" fontId="20" fillId="0" borderId="4" xfId="1" applyNumberFormat="1" applyFont="1" applyBorder="1" applyAlignment="1">
      <alignment horizontal="right" vertical="center" wrapText="1"/>
    </xf>
    <xf numFmtId="0" fontId="21" fillId="2" borderId="4" xfId="1" quotePrefix="1" applyFont="1" applyFill="1" applyBorder="1" applyAlignment="1">
      <alignment horizontal="left" vertical="center"/>
    </xf>
    <xf numFmtId="4" fontId="6" fillId="2" borderId="4" xfId="1" applyNumberFormat="1" applyFont="1" applyFill="1" applyBorder="1" applyAlignment="1">
      <alignment horizontal="right"/>
    </xf>
    <xf numFmtId="4" fontId="6" fillId="2" borderId="5" xfId="1" applyNumberFormat="1" applyFont="1" applyFill="1" applyBorder="1" applyAlignment="1">
      <alignment horizontal="right"/>
    </xf>
    <xf numFmtId="0" fontId="21" fillId="2" borderId="4" xfId="1" quotePrefix="1" applyFont="1" applyFill="1" applyBorder="1" applyAlignment="1">
      <alignment horizontal="left" vertical="center" wrapText="1"/>
    </xf>
    <xf numFmtId="0" fontId="21" fillId="0" borderId="4" xfId="1" quotePrefix="1" applyFont="1" applyBorder="1" applyAlignment="1">
      <alignment horizontal="left" vertical="center" wrapText="1"/>
    </xf>
    <xf numFmtId="4" fontId="6" fillId="2" borderId="4" xfId="1" applyNumberFormat="1" applyFont="1" applyFill="1" applyBorder="1" applyAlignment="1">
      <alignment horizontal="right" wrapText="1"/>
    </xf>
    <xf numFmtId="2" fontId="10" fillId="0" borderId="5" xfId="1" applyNumberFormat="1" applyFont="1" applyBorder="1" applyAlignment="1">
      <alignment horizontal="right" vertical="center" wrapText="1"/>
    </xf>
    <xf numFmtId="2" fontId="6" fillId="2" borderId="5" xfId="1" applyNumberFormat="1" applyFont="1" applyFill="1" applyBorder="1" applyAlignment="1">
      <alignment horizontal="right"/>
    </xf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vertical="center"/>
    </xf>
    <xf numFmtId="4" fontId="23" fillId="0" borderId="6" xfId="1" applyNumberFormat="1" applyFont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left" vertical="center" wrapText="1"/>
    </xf>
    <xf numFmtId="4" fontId="6" fillId="5" borderId="5" xfId="1" applyNumberFormat="1" applyFont="1" applyFill="1" applyBorder="1" applyAlignment="1">
      <alignment horizontal="right" vertical="center"/>
    </xf>
    <xf numFmtId="3" fontId="24" fillId="0" borderId="0" xfId="1" applyNumberFormat="1" applyFont="1" applyAlignment="1">
      <alignment horizontal="center" vertical="center" wrapText="1"/>
    </xf>
    <xf numFmtId="0" fontId="10" fillId="6" borderId="5" xfId="1" applyFont="1" applyFill="1" applyBorder="1" applyAlignment="1">
      <alignment horizontal="left" vertical="center" wrapText="1"/>
    </xf>
    <xf numFmtId="4" fontId="6" fillId="6" borderId="5" xfId="1" applyNumberFormat="1" applyFont="1" applyFill="1" applyBorder="1" applyAlignment="1">
      <alignment horizontal="right" vertical="center"/>
    </xf>
    <xf numFmtId="0" fontId="25" fillId="2" borderId="5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6" fillId="0" borderId="5" xfId="1" applyFont="1" applyBorder="1" applyAlignment="1">
      <alignment horizontal="left" vertical="center" wrapText="1"/>
    </xf>
    <xf numFmtId="0" fontId="21" fillId="0" borderId="0" xfId="1" quotePrefix="1" applyFont="1" applyAlignment="1">
      <alignment horizontal="left" vertical="center" wrapText="1"/>
    </xf>
    <xf numFmtId="4" fontId="6" fillId="0" borderId="5" xfId="1" applyNumberFormat="1" applyFont="1" applyBorder="1" applyAlignment="1">
      <alignment horizontal="right" vertical="center"/>
    </xf>
    <xf numFmtId="4" fontId="1" fillId="6" borderId="4" xfId="1" applyNumberFormat="1" applyFill="1" applyBorder="1" applyAlignment="1">
      <alignment vertical="center"/>
    </xf>
    <xf numFmtId="4" fontId="1" fillId="0" borderId="0" xfId="1" applyNumberFormat="1" applyAlignment="1">
      <alignment vertical="center"/>
    </xf>
    <xf numFmtId="4" fontId="10" fillId="0" borderId="4" xfId="1" applyNumberFormat="1" applyFont="1" applyBorder="1" applyAlignment="1">
      <alignment horizontal="right" vertical="center" wrapText="1"/>
    </xf>
    <xf numFmtId="4" fontId="11" fillId="0" borderId="2" xfId="1" applyNumberFormat="1" applyFont="1" applyBorder="1" applyAlignment="1">
      <alignment horizontal="left" vertical="center" wrapText="1"/>
    </xf>
    <xf numFmtId="4" fontId="12" fillId="0" borderId="3" xfId="1" applyNumberFormat="1" applyFont="1" applyBorder="1" applyAlignment="1">
      <alignment vertical="center" wrapText="1"/>
    </xf>
    <xf numFmtId="4" fontId="12" fillId="0" borderId="3" xfId="1" applyNumberFormat="1" applyFont="1" applyBorder="1" applyAlignment="1">
      <alignment vertical="center"/>
    </xf>
    <xf numFmtId="0" fontId="3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 wrapText="1"/>
    </xf>
    <xf numFmtId="0" fontId="7" fillId="0" borderId="0" xfId="1" applyFont="1" applyAlignment="1">
      <alignment wrapText="1"/>
    </xf>
    <xf numFmtId="4" fontId="11" fillId="3" borderId="2" xfId="1" applyNumberFormat="1" applyFont="1" applyFill="1" applyBorder="1" applyAlignment="1">
      <alignment horizontal="left" vertical="center" wrapText="1"/>
    </xf>
    <xf numFmtId="4" fontId="12" fillId="3" borderId="3" xfId="1" applyNumberFormat="1" applyFont="1" applyFill="1" applyBorder="1" applyAlignment="1">
      <alignment vertical="center" wrapText="1"/>
    </xf>
    <xf numFmtId="4" fontId="12" fillId="3" borderId="3" xfId="1" applyNumberFormat="1" applyFont="1" applyFill="1" applyBorder="1" applyAlignment="1">
      <alignment vertical="center"/>
    </xf>
    <xf numFmtId="4" fontId="11" fillId="3" borderId="2" xfId="1" quotePrefix="1" applyNumberFormat="1" applyFont="1" applyFill="1" applyBorder="1" applyAlignment="1">
      <alignment horizontal="left" vertical="center" wrapText="1"/>
    </xf>
    <xf numFmtId="4" fontId="11" fillId="0" borderId="2" xfId="1" quotePrefix="1" applyNumberFormat="1" applyFont="1" applyBorder="1" applyAlignment="1">
      <alignment horizontal="left" vertical="center"/>
    </xf>
    <xf numFmtId="4" fontId="11" fillId="0" borderId="2" xfId="1" quotePrefix="1" applyNumberFormat="1" applyFont="1" applyBorder="1" applyAlignment="1">
      <alignment horizontal="left" vertical="center" wrapText="1"/>
    </xf>
    <xf numFmtId="4" fontId="3" fillId="0" borderId="0" xfId="1" applyNumberFormat="1" applyFont="1" applyAlignment="1">
      <alignment horizontal="center" vertical="center" wrapText="1"/>
    </xf>
    <xf numFmtId="4" fontId="7" fillId="0" borderId="0" xfId="1" applyNumberFormat="1" applyFont="1" applyAlignment="1">
      <alignment wrapText="1"/>
    </xf>
    <xf numFmtId="4" fontId="11" fillId="4" borderId="2" xfId="1" applyNumberFormat="1" applyFont="1" applyFill="1" applyBorder="1" applyAlignment="1">
      <alignment horizontal="left" vertical="center" wrapText="1"/>
    </xf>
    <xf numFmtId="4" fontId="11" fillId="4" borderId="3" xfId="1" applyNumberFormat="1" applyFont="1" applyFill="1" applyBorder="1" applyAlignment="1">
      <alignment horizontal="left" vertical="center" wrapText="1"/>
    </xf>
    <xf numFmtId="4" fontId="11" fillId="4" borderId="5" xfId="1" applyNumberFormat="1" applyFont="1" applyFill="1" applyBorder="1" applyAlignment="1">
      <alignment horizontal="left" vertical="center" wrapText="1"/>
    </xf>
    <xf numFmtId="0" fontId="17" fillId="0" borderId="0" xfId="1" applyFont="1" applyAlignment="1">
      <alignment wrapText="1"/>
    </xf>
    <xf numFmtId="0" fontId="18" fillId="0" borderId="0" xfId="1" applyFont="1" applyAlignment="1">
      <alignment wrapText="1"/>
    </xf>
    <xf numFmtId="4" fontId="11" fillId="3" borderId="3" xfId="1" applyNumberFormat="1" applyFont="1" applyFill="1" applyBorder="1" applyAlignment="1">
      <alignment horizontal="left" vertical="center" wrapText="1"/>
    </xf>
    <xf numFmtId="4" fontId="11" fillId="3" borderId="5" xfId="1" applyNumberFormat="1" applyFont="1" applyFill="1" applyBorder="1" applyAlignment="1">
      <alignment horizontal="left" vertical="center" wrapText="1"/>
    </xf>
    <xf numFmtId="0" fontId="13" fillId="0" borderId="0" xfId="1" applyFont="1" applyAlignment="1">
      <alignment horizontal="center" vertical="center" wrapText="1"/>
    </xf>
    <xf numFmtId="0" fontId="11" fillId="4" borderId="2" xfId="1" applyFont="1" applyFill="1" applyBorder="1" applyAlignment="1">
      <alignment horizontal="left" vertical="center" wrapText="1"/>
    </xf>
    <xf numFmtId="0" fontId="11" fillId="4" borderId="3" xfId="1" applyFont="1" applyFill="1" applyBorder="1" applyAlignment="1">
      <alignment horizontal="left" vertical="center" wrapText="1"/>
    </xf>
    <xf numFmtId="0" fontId="11" fillId="4" borderId="5" xfId="1" applyFont="1" applyFill="1" applyBorder="1" applyAlignment="1">
      <alignment horizontal="left" vertical="center" wrapText="1"/>
    </xf>
    <xf numFmtId="0" fontId="1" fillId="0" borderId="3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11" fillId="3" borderId="2" xfId="1" quotePrefix="1" applyFont="1" applyFill="1" applyBorder="1" applyAlignment="1">
      <alignment horizontal="left" vertical="center" wrapText="1"/>
    </xf>
    <xf numFmtId="0" fontId="12" fillId="3" borderId="3" xfId="1" applyFont="1" applyFill="1" applyBorder="1" applyAlignment="1">
      <alignment vertical="center" wrapText="1"/>
    </xf>
    <xf numFmtId="0" fontId="7" fillId="0" borderId="0" xfId="1" applyFont="1" applyAlignment="1">
      <alignment vertical="center" wrapText="1"/>
    </xf>
    <xf numFmtId="0" fontId="10" fillId="4" borderId="2" xfId="1" applyFont="1" applyFill="1" applyBorder="1" applyAlignment="1">
      <alignment horizontal="center" vertical="center" wrapText="1"/>
    </xf>
    <xf numFmtId="0" fontId="22" fillId="4" borderId="3" xfId="1" applyFont="1" applyFill="1" applyBorder="1" applyAlignment="1">
      <alignment horizontal="center" vertical="center" wrapText="1"/>
    </xf>
    <xf numFmtId="0" fontId="22" fillId="4" borderId="5" xfId="1" applyFont="1" applyFill="1" applyBorder="1" applyAlignment="1">
      <alignment horizontal="center" vertical="center" wrapText="1"/>
    </xf>
    <xf numFmtId="0" fontId="10" fillId="5" borderId="2" xfId="1" applyFont="1" applyFill="1" applyBorder="1" applyAlignment="1">
      <alignment horizontal="left" vertical="center" wrapText="1"/>
    </xf>
    <xf numFmtId="0" fontId="10" fillId="5" borderId="3" xfId="1" applyFont="1" applyFill="1" applyBorder="1" applyAlignment="1">
      <alignment horizontal="left" vertical="center" wrapText="1"/>
    </xf>
    <xf numFmtId="0" fontId="10" fillId="5" borderId="5" xfId="1" applyFont="1" applyFill="1" applyBorder="1" applyAlignment="1">
      <alignment horizontal="left" vertical="center" wrapText="1"/>
    </xf>
    <xf numFmtId="0" fontId="10" fillId="6" borderId="2" xfId="1" applyFont="1" applyFill="1" applyBorder="1" applyAlignment="1">
      <alignment horizontal="left" vertical="center" wrapText="1"/>
    </xf>
    <xf numFmtId="0" fontId="10" fillId="6" borderId="3" xfId="1" applyFont="1" applyFill="1" applyBorder="1" applyAlignment="1">
      <alignment horizontal="left" vertical="center" wrapText="1"/>
    </xf>
    <xf numFmtId="0" fontId="10" fillId="6" borderId="5" xfId="1" applyFont="1" applyFill="1" applyBorder="1" applyAlignment="1">
      <alignment horizontal="left" vertical="center" wrapText="1"/>
    </xf>
    <xf numFmtId="0" fontId="6" fillId="2" borderId="2" xfId="1" applyFont="1" applyFill="1" applyBorder="1" applyAlignment="1">
      <alignment horizontal="left" vertical="center" wrapText="1"/>
    </xf>
    <xf numFmtId="0" fontId="6" fillId="2" borderId="3" xfId="1" applyFont="1" applyFill="1" applyBorder="1" applyAlignment="1">
      <alignment horizontal="left" vertical="center" wrapText="1"/>
    </xf>
    <xf numFmtId="0" fontId="6" fillId="2" borderId="5" xfId="1" applyFont="1" applyFill="1" applyBorder="1" applyAlignment="1">
      <alignment horizontal="left" vertical="center" wrapText="1"/>
    </xf>
    <xf numFmtId="0" fontId="25" fillId="0" borderId="2" xfId="1" applyFont="1" applyBorder="1" applyAlignment="1">
      <alignment horizontal="left" vertical="center" wrapText="1"/>
    </xf>
    <xf numFmtId="0" fontId="25" fillId="0" borderId="3" xfId="1" applyFont="1" applyBorder="1" applyAlignment="1">
      <alignment horizontal="left" vertical="center" wrapText="1"/>
    </xf>
    <xf numFmtId="0" fontId="25" fillId="0" borderId="5" xfId="1" applyFont="1" applyBorder="1" applyAlignment="1">
      <alignment horizontal="left" vertical="center" wrapText="1"/>
    </xf>
    <xf numFmtId="0" fontId="25" fillId="2" borderId="2" xfId="1" applyFont="1" applyFill="1" applyBorder="1" applyAlignment="1">
      <alignment horizontal="left" vertical="center" wrapText="1"/>
    </xf>
    <xf numFmtId="0" fontId="25" fillId="2" borderId="3" xfId="1" applyFont="1" applyFill="1" applyBorder="1" applyAlignment="1">
      <alignment horizontal="left" vertical="center" wrapText="1"/>
    </xf>
    <xf numFmtId="0" fontId="25" fillId="2" borderId="5" xfId="1" applyFont="1" applyFill="1" applyBorder="1" applyAlignment="1">
      <alignment horizontal="left" vertical="center" wrapText="1"/>
    </xf>
    <xf numFmtId="0" fontId="1" fillId="6" borderId="4" xfId="1" applyFill="1" applyBorder="1" applyAlignment="1">
      <alignment horizontal="center" vertical="center"/>
    </xf>
  </cellXfs>
  <cellStyles count="2">
    <cellStyle name="Normalno" xfId="0" builtinId="0"/>
    <cellStyle name="Normalno 2" xfId="1" xr:uid="{33FECC2F-658B-4E26-B793-2A802541B3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externalLink" Target="externalLinks/externalLink20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Prijedolg%20financijskog%20plana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2..%20Pomocnici%20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riznica%20posebni%20dio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3.%20Kurikulu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4.%20EU%20projekti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5.%20Voce%20prvasici%20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6.%20Skola%20plivanja%20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7.%20Menstrualne%20potrebstine%20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3%20IZVRSENJA/fin%20izvjesstaji/prethodna%20godina/1-12/IZVJESTAJ/3.%20Obiljezavanje%20postignuca%20ucenika%20i%20nastavnika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3.1.%20Natjecanja%20i%20smotre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3%20IZVRSENJA/fin%20izvjesstaji/prethodna%20godina/1-12/IZVJESTAJ/4.%20Kapitalna%20ulaganj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3%20IZVRSENJA/fin%20izvjesstaji/prethodna%20godina/1-12/IZVJESTAJ/IZVRSENJE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4.1.%20Nefinancijska%20imovin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3%20IZVRSENJA/fin%20izvjesstaji/prethodna%20godina/1-12/IZVJESTAJ/1.%20Osnovnoskolsko%20obrazovanj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1.1.%20Osiguranje%20uvjeta%20rad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1.2.%20Odrzavanj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1.3.%20Udzbenici%20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1.4.%20Marende%20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3%20IZVRSENJA/fin%20izvjesstaji/prethodna%20godina/1-12/IZVJESTAJ/2.%20Unaprjedjenje%20kvalitete%20odgojno-obazovnog%20sustava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Glavno%202.0/012%20PLANOVI/PLAN%20SLJEDECA%20GODINA/2.1.%20COOR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JEŠKE"/>
      <sheetName val="SAŽETAK"/>
      <sheetName val=" Račun prihoda i rashoda"/>
      <sheetName val="Prihodi i rashodi po izvorima"/>
      <sheetName val="Rashodi prema funkcijskoj kl"/>
      <sheetName val="Račun financiranja"/>
      <sheetName val="Račun financiranja po izvorima"/>
      <sheetName val="POSEBNI DIO"/>
      <sheetName val="UKUPNO"/>
    </sheetNames>
    <sheetDataSet>
      <sheetData sheetId="0"/>
      <sheetData sheetId="1"/>
      <sheetData sheetId="2">
        <row r="12">
          <cell r="D12">
            <v>1861287.7874588561</v>
          </cell>
          <cell r="E12">
            <v>2186465.63</v>
          </cell>
        </row>
        <row r="19">
          <cell r="D19">
            <v>0</v>
          </cell>
          <cell r="E19">
            <v>0</v>
          </cell>
        </row>
        <row r="26">
          <cell r="D26">
            <v>1835729.2622155682</v>
          </cell>
          <cell r="E26">
            <v>2170585.3299999996</v>
          </cell>
        </row>
        <row r="32">
          <cell r="D32">
            <v>19666.514793018781</v>
          </cell>
          <cell r="E32">
            <v>29355.26</v>
          </cell>
        </row>
      </sheetData>
      <sheetData sheetId="3">
        <row r="30">
          <cell r="B30">
            <v>1855395.777008587</v>
          </cell>
          <cell r="C30">
            <v>2199940.59</v>
          </cell>
          <cell r="D30">
            <v>2411651.5676418748</v>
          </cell>
          <cell r="E30">
            <v>2411651.5676418748</v>
          </cell>
          <cell r="F30">
            <v>2411651.5676418748</v>
          </cell>
        </row>
      </sheetData>
      <sheetData sheetId="4"/>
      <sheetData sheetId="5"/>
      <sheetData sheetId="6"/>
      <sheetData sheetId="7"/>
      <sheetData sheetId="8">
        <row r="7">
          <cell r="G7">
            <v>182394.36000000002</v>
          </cell>
          <cell r="H7">
            <v>44148.07</v>
          </cell>
          <cell r="I7">
            <v>6975.67</v>
          </cell>
          <cell r="J7">
            <v>2441.48</v>
          </cell>
          <cell r="K7">
            <v>26587.846100000002</v>
          </cell>
          <cell r="L7">
            <v>5051.6399999999994</v>
          </cell>
          <cell r="N7">
            <v>81094.5</v>
          </cell>
          <cell r="P7">
            <v>2061458.0015418751</v>
          </cell>
          <cell r="R7">
            <v>1500</v>
          </cell>
          <cell r="T7">
            <v>0</v>
          </cell>
        </row>
        <row r="8">
          <cell r="F8">
            <v>2391691.5676418752</v>
          </cell>
        </row>
        <row r="9">
          <cell r="F9">
            <v>1931570.8374968751</v>
          </cell>
        </row>
        <row r="46">
          <cell r="F46">
            <v>429525.73014500004</v>
          </cell>
        </row>
        <row r="426">
          <cell r="F426">
            <v>920</v>
          </cell>
        </row>
        <row r="440">
          <cell r="F440">
            <v>28500</v>
          </cell>
        </row>
        <row r="459">
          <cell r="F459">
            <v>1175</v>
          </cell>
        </row>
        <row r="492">
          <cell r="F492">
            <v>19960</v>
          </cell>
        </row>
        <row r="493">
          <cell r="F493">
            <v>19960</v>
          </cell>
        </row>
        <row r="592">
          <cell r="F592">
            <v>0</v>
          </cell>
        </row>
        <row r="610">
          <cell r="F610">
            <v>2411651.5674968748</v>
          </cell>
          <cell r="G610">
            <v>182394.36</v>
          </cell>
          <cell r="N610">
            <v>81094.5</v>
          </cell>
        </row>
        <row r="611">
          <cell r="F611">
            <v>2061458.0013968749</v>
          </cell>
          <cell r="P611">
            <v>2061458.0013968749</v>
          </cell>
        </row>
        <row r="680">
          <cell r="F680">
            <v>7.6799999999999988</v>
          </cell>
          <cell r="L680">
            <v>7.6799999999999988</v>
          </cell>
        </row>
        <row r="698">
          <cell r="F698">
            <v>81094.5</v>
          </cell>
        </row>
        <row r="713">
          <cell r="F713">
            <v>6543.96</v>
          </cell>
        </row>
        <row r="714">
          <cell r="L714">
            <v>5043.96</v>
          </cell>
        </row>
        <row r="720">
          <cell r="R720">
            <v>1500</v>
          </cell>
        </row>
        <row r="731">
          <cell r="F731">
            <v>262547.42610000004</v>
          </cell>
          <cell r="H731">
            <v>44148.07</v>
          </cell>
          <cell r="I731">
            <v>6975.67</v>
          </cell>
          <cell r="J731">
            <v>2441.48</v>
          </cell>
          <cell r="K731">
            <v>26587.846100000002</v>
          </cell>
        </row>
        <row r="739">
          <cell r="F739">
            <v>0</v>
          </cell>
        </row>
        <row r="743">
          <cell r="F743">
            <v>0</v>
          </cell>
        </row>
        <row r="744">
          <cell r="F744">
            <v>0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H9">
            <v>35698.07</v>
          </cell>
          <cell r="I9">
            <v>6975.67</v>
          </cell>
          <cell r="J9">
            <v>2441.48</v>
          </cell>
          <cell r="K9">
            <v>23128.746100000004</v>
          </cell>
        </row>
        <row r="46">
          <cell r="H46">
            <v>0</v>
          </cell>
          <cell r="I46">
            <v>0</v>
          </cell>
          <cell r="J46">
            <v>0</v>
          </cell>
          <cell r="K46">
            <v>3459.1</v>
          </cell>
        </row>
        <row r="426"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40"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59"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93"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__winGPS_TMP_DNOSIL1_000000008"/>
    </sheetNames>
    <sheetDataSet>
      <sheetData sheetId="0">
        <row r="77">
          <cell r="C77">
            <v>24245.39</v>
          </cell>
        </row>
        <row r="78">
          <cell r="C78">
            <v>4232.8599999999997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H9">
            <v>0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</row>
        <row r="46">
          <cell r="H46">
            <v>2200</v>
          </cell>
          <cell r="L46">
            <v>750</v>
          </cell>
          <cell r="N46">
            <v>231.5</v>
          </cell>
          <cell r="P46">
            <v>0</v>
          </cell>
          <cell r="R46">
            <v>0</v>
          </cell>
        </row>
        <row r="426">
          <cell r="H426">
            <v>0</v>
          </cell>
          <cell r="L426">
            <v>0</v>
          </cell>
          <cell r="N426">
            <v>0</v>
          </cell>
          <cell r="P426">
            <v>0</v>
          </cell>
          <cell r="R426">
            <v>0</v>
          </cell>
        </row>
        <row r="440">
          <cell r="H440">
            <v>0</v>
          </cell>
          <cell r="L440">
            <v>0</v>
          </cell>
          <cell r="N440">
            <v>0</v>
          </cell>
          <cell r="P440">
            <v>0</v>
          </cell>
          <cell r="R440">
            <v>0</v>
          </cell>
        </row>
        <row r="459">
          <cell r="H459">
            <v>0</v>
          </cell>
          <cell r="L459">
            <v>0</v>
          </cell>
          <cell r="N459">
            <v>0</v>
          </cell>
          <cell r="P459">
            <v>0</v>
          </cell>
          <cell r="R459">
            <v>0</v>
          </cell>
        </row>
        <row r="493">
          <cell r="H493">
            <v>0</v>
          </cell>
          <cell r="L493">
            <v>0</v>
          </cell>
          <cell r="N493">
            <v>0</v>
          </cell>
          <cell r="P493">
            <v>0</v>
          </cell>
          <cell r="R493">
            <v>0</v>
          </cell>
        </row>
        <row r="592">
          <cell r="H592">
            <v>0</v>
          </cell>
          <cell r="L592">
            <v>0</v>
          </cell>
          <cell r="N592">
            <v>0</v>
          </cell>
          <cell r="P592">
            <v>0</v>
          </cell>
          <cell r="R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P9">
            <v>0</v>
          </cell>
        </row>
        <row r="46">
          <cell r="P46">
            <v>0</v>
          </cell>
        </row>
        <row r="426">
          <cell r="P426">
            <v>0</v>
          </cell>
        </row>
        <row r="440">
          <cell r="P440">
            <v>0</v>
          </cell>
        </row>
        <row r="459">
          <cell r="P459">
            <v>0</v>
          </cell>
        </row>
        <row r="493">
          <cell r="P493">
            <v>0</v>
          </cell>
        </row>
        <row r="592">
          <cell r="P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H9">
            <v>0</v>
          </cell>
        </row>
        <row r="46">
          <cell r="H46">
            <v>3000</v>
          </cell>
        </row>
        <row r="426">
          <cell r="H426">
            <v>0</v>
          </cell>
        </row>
        <row r="440">
          <cell r="H440">
            <v>0</v>
          </cell>
        </row>
        <row r="459">
          <cell r="H459">
            <v>0</v>
          </cell>
        </row>
        <row r="493">
          <cell r="H493">
            <v>0</v>
          </cell>
        </row>
        <row r="592">
          <cell r="H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H9">
            <v>0</v>
          </cell>
        </row>
        <row r="46">
          <cell r="H46">
            <v>3250</v>
          </cell>
        </row>
        <row r="426">
          <cell r="H426">
            <v>0</v>
          </cell>
        </row>
        <row r="440">
          <cell r="H440">
            <v>0</v>
          </cell>
        </row>
        <row r="459">
          <cell r="H459">
            <v>0</v>
          </cell>
        </row>
        <row r="493">
          <cell r="H493">
            <v>0</v>
          </cell>
        </row>
        <row r="592">
          <cell r="H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P9">
            <v>0</v>
          </cell>
        </row>
        <row r="46">
          <cell r="P46">
            <v>0</v>
          </cell>
        </row>
        <row r="426">
          <cell r="P426">
            <v>0</v>
          </cell>
        </row>
        <row r="440">
          <cell r="P440">
            <v>0</v>
          </cell>
        </row>
        <row r="459">
          <cell r="P459">
            <v>1175</v>
          </cell>
        </row>
        <row r="493">
          <cell r="P493">
            <v>0</v>
          </cell>
        </row>
        <row r="592">
          <cell r="P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>
        <row r="9">
          <cell r="H9">
            <v>0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</row>
        <row r="21">
          <cell r="H21">
            <v>0</v>
          </cell>
          <cell r="L21">
            <v>0</v>
          </cell>
          <cell r="N21">
            <v>0</v>
          </cell>
          <cell r="P21">
            <v>817.17433140885259</v>
          </cell>
          <cell r="R21">
            <v>0</v>
          </cell>
        </row>
        <row r="54">
          <cell r="H54">
            <v>0</v>
          </cell>
          <cell r="L54">
            <v>0</v>
          </cell>
          <cell r="N54">
            <v>0</v>
          </cell>
          <cell r="P54">
            <v>0</v>
          </cell>
          <cell r="R54">
            <v>0</v>
          </cell>
        </row>
        <row r="58">
          <cell r="H58">
            <v>0</v>
          </cell>
          <cell r="L58">
            <v>0</v>
          </cell>
          <cell r="N58">
            <v>0</v>
          </cell>
          <cell r="P58">
            <v>0</v>
          </cell>
          <cell r="R58">
            <v>0</v>
          </cell>
        </row>
        <row r="62">
          <cell r="H62">
            <v>0</v>
          </cell>
          <cell r="L62">
            <v>0</v>
          </cell>
          <cell r="N62">
            <v>0</v>
          </cell>
          <cell r="P62">
            <v>0</v>
          </cell>
          <cell r="R62">
            <v>0</v>
          </cell>
        </row>
        <row r="74">
          <cell r="H74">
            <v>0</v>
          </cell>
          <cell r="L74">
            <v>0</v>
          </cell>
          <cell r="N74">
            <v>0</v>
          </cell>
          <cell r="P74">
            <v>0</v>
          </cell>
          <cell r="R74">
            <v>0</v>
          </cell>
        </row>
        <row r="90">
          <cell r="H90">
            <v>0</v>
          </cell>
          <cell r="L90">
            <v>0</v>
          </cell>
          <cell r="N90">
            <v>0</v>
          </cell>
          <cell r="P90">
            <v>0</v>
          </cell>
          <cell r="R9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H9">
            <v>0</v>
          </cell>
          <cell r="L9">
            <v>0</v>
          </cell>
          <cell r="N9">
            <v>0</v>
          </cell>
          <cell r="P9">
            <v>0</v>
          </cell>
          <cell r="R9">
            <v>0</v>
          </cell>
        </row>
        <row r="46">
          <cell r="H46">
            <v>0</v>
          </cell>
          <cell r="L46">
            <v>0</v>
          </cell>
          <cell r="N46">
            <v>0</v>
          </cell>
          <cell r="P46">
            <v>0</v>
          </cell>
          <cell r="R46">
            <v>0</v>
          </cell>
        </row>
        <row r="426">
          <cell r="H426">
            <v>0</v>
          </cell>
          <cell r="L426">
            <v>0</v>
          </cell>
          <cell r="N426">
            <v>0</v>
          </cell>
          <cell r="P426">
            <v>0</v>
          </cell>
          <cell r="R426">
            <v>0</v>
          </cell>
        </row>
        <row r="440">
          <cell r="H440">
            <v>0</v>
          </cell>
          <cell r="L440">
            <v>0</v>
          </cell>
          <cell r="N440">
            <v>0</v>
          </cell>
          <cell r="P440">
            <v>0</v>
          </cell>
          <cell r="R440">
            <v>0</v>
          </cell>
        </row>
        <row r="459">
          <cell r="H459">
            <v>0</v>
          </cell>
          <cell r="L459">
            <v>0</v>
          </cell>
          <cell r="N459">
            <v>0</v>
          </cell>
          <cell r="P459">
            <v>0</v>
          </cell>
          <cell r="R459">
            <v>0</v>
          </cell>
        </row>
        <row r="493">
          <cell r="H493">
            <v>0</v>
          </cell>
          <cell r="L493">
            <v>0</v>
          </cell>
          <cell r="N493">
            <v>0</v>
          </cell>
          <cell r="P493">
            <v>0</v>
          </cell>
          <cell r="R493">
            <v>0</v>
          </cell>
        </row>
        <row r="592">
          <cell r="H592">
            <v>0</v>
          </cell>
          <cell r="L592">
            <v>0</v>
          </cell>
          <cell r="N592">
            <v>0</v>
          </cell>
          <cell r="P592">
            <v>0</v>
          </cell>
          <cell r="R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>
        <row r="74">
          <cell r="G74">
            <v>0</v>
          </cell>
          <cell r="L74">
            <v>5850.6178246731697</v>
          </cell>
          <cell r="M74">
            <v>0</v>
          </cell>
          <cell r="N74">
            <v>0</v>
          </cell>
          <cell r="O74">
            <v>1056.4018846638794</v>
          </cell>
          <cell r="P74">
            <v>943.06399999999996</v>
          </cell>
          <cell r="Q74">
            <v>0</v>
          </cell>
          <cell r="R74">
            <v>6451.7088061583381</v>
          </cell>
          <cell r="S74">
            <v>0</v>
          </cell>
          <cell r="T74">
            <v>0</v>
          </cell>
          <cell r="U74">
            <v>0</v>
          </cell>
        </row>
        <row r="90">
          <cell r="G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7">
          <cell r="G7">
            <v>114221.80901187868</v>
          </cell>
          <cell r="H7">
            <v>11230.669526491472</v>
          </cell>
          <cell r="I7">
            <v>0</v>
          </cell>
          <cell r="J7">
            <v>2661.7040000000002</v>
          </cell>
          <cell r="K7">
            <v>26167.915300000001</v>
          </cell>
          <cell r="L7">
            <v>7297.1108480987496</v>
          </cell>
          <cell r="M7">
            <v>1370.2818123299489</v>
          </cell>
          <cell r="N7">
            <v>58276.876929457831</v>
          </cell>
          <cell r="O7">
            <v>3416.5665638064902</v>
          </cell>
          <cell r="P7">
            <v>1624035.6885935364</v>
          </cell>
          <cell r="Q7">
            <v>0</v>
          </cell>
          <cell r="R7">
            <v>6717.1544229875899</v>
          </cell>
          <cell r="S7">
            <v>0</v>
          </cell>
          <cell r="T7">
            <v>0</v>
          </cell>
          <cell r="U7">
            <v>0</v>
          </cell>
        </row>
        <row r="9">
          <cell r="F9">
            <v>1581013.5042735082</v>
          </cell>
        </row>
        <row r="21">
          <cell r="F21">
            <v>220535.79112276196</v>
          </cell>
        </row>
        <row r="54">
          <cell r="F54">
            <v>3517.2778551994161</v>
          </cell>
        </row>
        <row r="58">
          <cell r="F58">
            <v>30662.688964098485</v>
          </cell>
        </row>
        <row r="62">
          <cell r="F62">
            <v>0</v>
          </cell>
        </row>
        <row r="74">
          <cell r="F74">
            <v>19666.514793018781</v>
          </cell>
        </row>
        <row r="90">
          <cell r="F90">
            <v>0</v>
          </cell>
        </row>
        <row r="100">
          <cell r="G100">
            <v>114221.80901187868</v>
          </cell>
          <cell r="H100">
            <v>11230.669526491472</v>
          </cell>
          <cell r="I100">
            <v>0</v>
          </cell>
          <cell r="J100">
            <v>2661.7071000000001</v>
          </cell>
          <cell r="K100">
            <v>26403.8351</v>
          </cell>
          <cell r="L100">
            <v>8485.3935460216344</v>
          </cell>
          <cell r="N100">
            <v>64815.666600305252</v>
          </cell>
          <cell r="R100">
            <v>7128.5951290729308</v>
          </cell>
          <cell r="T100">
            <v>0</v>
          </cell>
        </row>
        <row r="101">
          <cell r="F101">
            <v>1624747.4377441106</v>
          </cell>
          <cell r="P101">
            <v>1624747.4377441106</v>
          </cell>
        </row>
        <row r="130">
          <cell r="F130">
            <v>5.5876302342557569</v>
          </cell>
        </row>
        <row r="137">
          <cell r="F137">
            <v>64815.666600305252</v>
          </cell>
        </row>
        <row r="141">
          <cell r="F141">
            <v>7829.4641545557097</v>
          </cell>
        </row>
        <row r="148">
          <cell r="F148">
            <v>162296.95762867478</v>
          </cell>
        </row>
        <row r="155">
          <cell r="F155">
            <v>0</v>
          </cell>
        </row>
        <row r="157">
          <cell r="F157">
            <v>0</v>
          </cell>
        </row>
        <row r="179">
          <cell r="F179">
            <v>9175.6278381909869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493">
          <cell r="G493">
            <v>0</v>
          </cell>
          <cell r="L493">
            <v>3600</v>
          </cell>
          <cell r="N493">
            <v>4500</v>
          </cell>
          <cell r="P493">
            <v>660</v>
          </cell>
          <cell r="R493">
            <v>1200</v>
          </cell>
          <cell r="T493">
            <v>0</v>
          </cell>
        </row>
        <row r="592">
          <cell r="G592">
            <v>0</v>
          </cell>
          <cell r="L592">
            <v>0</v>
          </cell>
          <cell r="N592">
            <v>0</v>
          </cell>
          <cell r="P592">
            <v>0</v>
          </cell>
          <cell r="R592">
            <v>0</v>
          </cell>
          <cell r="T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>
        <row r="9">
          <cell r="G9">
            <v>0</v>
          </cell>
          <cell r="L9">
            <v>173.79520870661611</v>
          </cell>
          <cell r="M9">
            <v>158.0118123299489</v>
          </cell>
          <cell r="N9">
            <v>0</v>
          </cell>
          <cell r="O9">
            <v>0</v>
          </cell>
          <cell r="P9">
            <v>1462250.1984205986</v>
          </cell>
          <cell r="Q9">
            <v>0</v>
          </cell>
          <cell r="R9">
            <v>265.44561682925212</v>
          </cell>
          <cell r="S9">
            <v>0</v>
          </cell>
          <cell r="T9">
            <v>0</v>
          </cell>
          <cell r="U9">
            <v>0</v>
          </cell>
        </row>
        <row r="21">
          <cell r="G21">
            <v>113814.29424646625</v>
          </cell>
          <cell r="L21">
            <v>717.98924945251838</v>
          </cell>
          <cell r="M21">
            <v>0</v>
          </cell>
          <cell r="N21">
            <v>21630.007299754463</v>
          </cell>
          <cell r="O21">
            <v>212.54097816709799</v>
          </cell>
          <cell r="P21">
            <v>36596.82527042272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</row>
        <row r="54">
          <cell r="G54">
            <v>407.51476541243613</v>
          </cell>
          <cell r="L54">
            <v>6.2087729776362064</v>
          </cell>
          <cell r="M54">
            <v>0</v>
          </cell>
          <cell r="N54">
            <v>0</v>
          </cell>
          <cell r="O54">
            <v>0</v>
          </cell>
          <cell r="P54">
            <v>3103.5543168093436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8">
          <cell r="G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6248.5964563010157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62">
          <cell r="G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</row>
        <row r="74">
          <cell r="G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</row>
        <row r="90">
          <cell r="G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  <cell r="T90">
            <v>0</v>
          </cell>
          <cell r="U90">
            <v>0</v>
          </cell>
        </row>
      </sheetData>
      <sheetData sheetId="3">
        <row r="9">
          <cell r="G9">
            <v>0</v>
          </cell>
        </row>
        <row r="21">
          <cell r="G21">
            <v>0</v>
          </cell>
        </row>
        <row r="54">
          <cell r="G54">
            <v>0</v>
          </cell>
        </row>
        <row r="58">
          <cell r="G58">
            <v>0</v>
          </cell>
        </row>
        <row r="62">
          <cell r="G62">
            <v>0</v>
          </cell>
        </row>
        <row r="74">
          <cell r="G74">
            <v>0</v>
          </cell>
        </row>
        <row r="90">
          <cell r="G90">
            <v>0</v>
          </cell>
        </row>
      </sheetData>
      <sheetData sheetId="4">
        <row r="9">
          <cell r="P9">
            <v>0</v>
          </cell>
        </row>
        <row r="21">
          <cell r="P21">
            <v>0</v>
          </cell>
        </row>
        <row r="54">
          <cell r="P54">
            <v>0</v>
          </cell>
        </row>
        <row r="58">
          <cell r="P58">
            <v>24283.091114207979</v>
          </cell>
        </row>
        <row r="62">
          <cell r="P62">
            <v>0</v>
          </cell>
        </row>
        <row r="74">
          <cell r="P74">
            <v>3589.7206184882871</v>
          </cell>
        </row>
        <row r="90">
          <cell r="P90">
            <v>0</v>
          </cell>
        </row>
      </sheetData>
      <sheetData sheetId="5">
        <row r="74">
          <cell r="P74">
            <v>0</v>
          </cell>
        </row>
        <row r="90">
          <cell r="P90">
            <v>0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G9">
            <v>0</v>
          </cell>
          <cell r="L9">
            <v>0</v>
          </cell>
          <cell r="N9">
            <v>0</v>
          </cell>
          <cell r="P9">
            <v>1753825</v>
          </cell>
          <cell r="R9">
            <v>0</v>
          </cell>
          <cell r="T9">
            <v>0</v>
          </cell>
        </row>
        <row r="46">
          <cell r="G46">
            <v>181994.36000000002</v>
          </cell>
          <cell r="L46">
            <v>681.64</v>
          </cell>
          <cell r="N46">
            <v>8863</v>
          </cell>
          <cell r="P46">
            <v>30310</v>
          </cell>
          <cell r="R46">
            <v>300</v>
          </cell>
          <cell r="T46">
            <v>0</v>
          </cell>
        </row>
        <row r="426">
          <cell r="G426">
            <v>400</v>
          </cell>
          <cell r="L426">
            <v>20</v>
          </cell>
          <cell r="N426">
            <v>0</v>
          </cell>
          <cell r="P426">
            <v>500</v>
          </cell>
          <cell r="R426">
            <v>0</v>
          </cell>
          <cell r="T426">
            <v>0</v>
          </cell>
        </row>
        <row r="440">
          <cell r="G440">
            <v>0</v>
          </cell>
          <cell r="L440">
            <v>0</v>
          </cell>
          <cell r="N440">
            <v>0</v>
          </cell>
          <cell r="P440">
            <v>8000</v>
          </cell>
          <cell r="R440">
            <v>0</v>
          </cell>
          <cell r="T440">
            <v>0</v>
          </cell>
        </row>
        <row r="459">
          <cell r="G459">
            <v>0</v>
          </cell>
          <cell r="L459">
            <v>0</v>
          </cell>
          <cell r="N459">
            <v>0</v>
          </cell>
          <cell r="P459">
            <v>0</v>
          </cell>
          <cell r="R459">
            <v>0</v>
          </cell>
          <cell r="T459">
            <v>0</v>
          </cell>
        </row>
        <row r="493">
          <cell r="G493">
            <v>0</v>
          </cell>
          <cell r="L493">
            <v>0</v>
          </cell>
          <cell r="N493">
            <v>0</v>
          </cell>
          <cell r="P493">
            <v>0</v>
          </cell>
          <cell r="R493">
            <v>0</v>
          </cell>
          <cell r="T493">
            <v>0</v>
          </cell>
        </row>
        <row r="592">
          <cell r="G592">
            <v>0</v>
          </cell>
          <cell r="L592">
            <v>0</v>
          </cell>
          <cell r="N592">
            <v>0</v>
          </cell>
          <cell r="P592">
            <v>0</v>
          </cell>
          <cell r="R592">
            <v>0</v>
          </cell>
          <cell r="T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G9">
            <v>0</v>
          </cell>
        </row>
        <row r="46">
          <cell r="G46">
            <v>0</v>
          </cell>
        </row>
        <row r="426">
          <cell r="G426">
            <v>0</v>
          </cell>
        </row>
        <row r="440">
          <cell r="G440">
            <v>0</v>
          </cell>
        </row>
        <row r="459">
          <cell r="G459">
            <v>0</v>
          </cell>
        </row>
        <row r="493">
          <cell r="G493">
            <v>0</v>
          </cell>
        </row>
        <row r="592">
          <cell r="G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P9">
            <v>0</v>
          </cell>
        </row>
        <row r="46">
          <cell r="P46">
            <v>0</v>
          </cell>
        </row>
        <row r="426">
          <cell r="P426">
            <v>0</v>
          </cell>
        </row>
        <row r="440">
          <cell r="P440">
            <v>20500</v>
          </cell>
        </row>
        <row r="459">
          <cell r="P459">
            <v>0</v>
          </cell>
        </row>
        <row r="493">
          <cell r="P493">
            <v>9500</v>
          </cell>
        </row>
        <row r="592">
          <cell r="P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P9">
            <v>0</v>
          </cell>
        </row>
        <row r="46">
          <cell r="P46">
            <v>124488.000145</v>
          </cell>
        </row>
        <row r="426">
          <cell r="P426">
            <v>0</v>
          </cell>
        </row>
        <row r="440">
          <cell r="P440">
            <v>0</v>
          </cell>
        </row>
        <row r="459">
          <cell r="P459">
            <v>0</v>
          </cell>
        </row>
        <row r="493">
          <cell r="P493">
            <v>0</v>
          </cell>
        </row>
        <row r="592">
          <cell r="P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/>
      <sheetData sheetId="2">
        <row r="9">
          <cell r="L9">
            <v>0</v>
          </cell>
          <cell r="M9">
            <v>0</v>
          </cell>
          <cell r="N9">
            <v>1214.1827593071869</v>
          </cell>
          <cell r="O9">
            <v>0</v>
          </cell>
          <cell r="P9">
            <v>86128.342955736953</v>
          </cell>
          <cell r="Q9">
            <v>0</v>
          </cell>
        </row>
        <row r="21">
          <cell r="L21">
            <v>0</v>
          </cell>
          <cell r="M21">
            <v>0</v>
          </cell>
          <cell r="N21">
            <v>34713.917313690356</v>
          </cell>
          <cell r="O21">
            <v>0</v>
          </cell>
          <cell r="P21">
            <v>75.121109562678342</v>
          </cell>
          <cell r="Q21">
            <v>0</v>
          </cell>
        </row>
        <row r="54"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8"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62"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74">
          <cell r="L74">
            <v>0</v>
          </cell>
          <cell r="M74">
            <v>0</v>
          </cell>
          <cell r="N74">
            <v>321.18919636339501</v>
          </cell>
          <cell r="O74">
            <v>0</v>
          </cell>
          <cell r="P74">
            <v>0</v>
          </cell>
          <cell r="Q74">
            <v>0</v>
          </cell>
        </row>
        <row r="90"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</sheetData>
      <sheetData sheetId="3">
        <row r="9">
          <cell r="H9">
            <v>8060.6463000000003</v>
          </cell>
          <cell r="I9">
            <v>0</v>
          </cell>
          <cell r="J9">
            <v>2368.5871000000002</v>
          </cell>
          <cell r="K9">
            <v>20394.294099999999</v>
          </cell>
        </row>
        <row r="21">
          <cell r="H21">
            <v>0</v>
          </cell>
          <cell r="I21">
            <v>0</v>
          </cell>
          <cell r="J21">
            <v>0</v>
          </cell>
          <cell r="K21">
            <v>1487.451</v>
          </cell>
        </row>
        <row r="54"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8">
          <cell r="H58">
            <v>0</v>
          </cell>
          <cell r="I58">
            <v>0</v>
          </cell>
          <cell r="J58">
            <v>0</v>
          </cell>
        </row>
        <row r="62"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74"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90">
          <cell r="H90">
            <v>0</v>
          </cell>
          <cell r="I90">
            <v>0</v>
          </cell>
          <cell r="J90">
            <v>0</v>
          </cell>
          <cell r="K90">
            <v>0</v>
          </cell>
        </row>
      </sheetData>
      <sheetData sheetId="4">
        <row r="9">
          <cell r="H9">
            <v>0</v>
          </cell>
          <cell r="L9">
            <v>0</v>
          </cell>
          <cell r="M9">
            <v>0</v>
          </cell>
        </row>
        <row r="21">
          <cell r="H21">
            <v>2906.2990244873581</v>
          </cell>
          <cell r="L21">
            <v>548.49979228880966</v>
          </cell>
          <cell r="M21">
            <v>1212.27</v>
          </cell>
        </row>
        <row r="54">
          <cell r="H54">
            <v>0</v>
          </cell>
          <cell r="L54">
            <v>0</v>
          </cell>
          <cell r="M54">
            <v>0</v>
          </cell>
        </row>
        <row r="58">
          <cell r="H58">
            <v>131.00139358948834</v>
          </cell>
          <cell r="L58">
            <v>0</v>
          </cell>
          <cell r="M58">
            <v>0</v>
          </cell>
        </row>
        <row r="62">
          <cell r="H62">
            <v>0</v>
          </cell>
          <cell r="L62">
            <v>0</v>
          </cell>
          <cell r="M62">
            <v>0</v>
          </cell>
        </row>
        <row r="74">
          <cell r="H74">
            <v>132.72280841462606</v>
          </cell>
          <cell r="L74">
            <v>0</v>
          </cell>
          <cell r="M74">
            <v>0</v>
          </cell>
        </row>
        <row r="90">
          <cell r="H90">
            <v>0</v>
          </cell>
          <cell r="L90">
            <v>0</v>
          </cell>
          <cell r="M90">
            <v>0</v>
          </cell>
        </row>
      </sheetData>
      <sheetData sheetId="5">
        <row r="9">
          <cell r="P9">
            <v>0</v>
          </cell>
          <cell r="Q9">
            <v>0</v>
          </cell>
        </row>
        <row r="21">
          <cell r="P21">
            <v>0</v>
          </cell>
          <cell r="Q21">
            <v>0</v>
          </cell>
        </row>
        <row r="54">
          <cell r="P54">
            <v>0</v>
          </cell>
          <cell r="Q54">
            <v>0</v>
          </cell>
        </row>
        <row r="58">
          <cell r="P58">
            <v>0</v>
          </cell>
          <cell r="Q58">
            <v>0</v>
          </cell>
        </row>
        <row r="62">
          <cell r="P62">
            <v>0</v>
          </cell>
          <cell r="Q62">
            <v>0</v>
          </cell>
        </row>
        <row r="74">
          <cell r="P74">
            <v>0</v>
          </cell>
          <cell r="Q74">
            <v>0</v>
          </cell>
        </row>
        <row r="90">
          <cell r="P90">
            <v>0</v>
          </cell>
          <cell r="Q90">
            <v>0</v>
          </cell>
        </row>
      </sheetData>
      <sheetData sheetId="6">
        <row r="9">
          <cell r="H9">
            <v>0</v>
          </cell>
        </row>
        <row r="21">
          <cell r="H21">
            <v>0</v>
          </cell>
        </row>
        <row r="54">
          <cell r="H54">
            <v>0</v>
          </cell>
        </row>
        <row r="58">
          <cell r="H58">
            <v>0</v>
          </cell>
        </row>
        <row r="62">
          <cell r="H62">
            <v>0</v>
          </cell>
        </row>
        <row r="74">
          <cell r="H74">
            <v>0</v>
          </cell>
        </row>
        <row r="90">
          <cell r="H90">
            <v>0</v>
          </cell>
        </row>
      </sheetData>
      <sheetData sheetId="7">
        <row r="9">
          <cell r="H9">
            <v>0</v>
          </cell>
        </row>
        <row r="21">
          <cell r="H21">
            <v>0</v>
          </cell>
        </row>
        <row r="54">
          <cell r="H54">
            <v>0</v>
          </cell>
        </row>
        <row r="58">
          <cell r="H58">
            <v>0</v>
          </cell>
        </row>
        <row r="62">
          <cell r="H62">
            <v>0</v>
          </cell>
        </row>
        <row r="74">
          <cell r="H74">
            <v>0</v>
          </cell>
        </row>
        <row r="90">
          <cell r="H90">
            <v>0</v>
          </cell>
        </row>
      </sheetData>
      <sheetData sheetId="8">
        <row r="9">
          <cell r="O9">
            <v>0</v>
          </cell>
        </row>
        <row r="21">
          <cell r="O21">
            <v>0</v>
          </cell>
        </row>
        <row r="54">
          <cell r="O54">
            <v>0</v>
          </cell>
        </row>
        <row r="58">
          <cell r="O58">
            <v>0</v>
          </cell>
        </row>
        <row r="62">
          <cell r="O62">
            <v>0</v>
          </cell>
        </row>
        <row r="74">
          <cell r="O74">
            <v>0</v>
          </cell>
        </row>
        <row r="90">
          <cell r="O90">
            <v>0</v>
          </cell>
        </row>
      </sheetData>
      <sheetData sheetId="9">
        <row r="9">
          <cell r="N9"/>
          <cell r="O9"/>
          <cell r="P9"/>
          <cell r="Q9"/>
          <cell r="R9"/>
          <cell r="S9"/>
        </row>
        <row r="21">
          <cell r="N21"/>
          <cell r="O21"/>
          <cell r="P21"/>
          <cell r="Q21"/>
          <cell r="R21"/>
          <cell r="S21"/>
        </row>
        <row r="54">
          <cell r="N54"/>
          <cell r="O54"/>
          <cell r="P54"/>
          <cell r="Q54"/>
          <cell r="R54"/>
          <cell r="S54"/>
        </row>
        <row r="58">
          <cell r="N58"/>
          <cell r="O58"/>
          <cell r="P58"/>
          <cell r="Q58"/>
          <cell r="R58"/>
          <cell r="S58"/>
        </row>
        <row r="62">
          <cell r="N62"/>
          <cell r="O62"/>
          <cell r="P62"/>
          <cell r="Q62"/>
          <cell r="R62"/>
          <cell r="S62"/>
        </row>
        <row r="74">
          <cell r="N74"/>
          <cell r="O74"/>
          <cell r="P74"/>
          <cell r="Q74"/>
          <cell r="R74"/>
          <cell r="S74"/>
        </row>
        <row r="90">
          <cell r="N90"/>
          <cell r="O90"/>
          <cell r="P90"/>
          <cell r="Q90"/>
          <cell r="R90"/>
          <cell r="S90"/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ČETNA"/>
      <sheetName val="UKUPNO"/>
      <sheetName val="1"/>
      <sheetName val="2"/>
      <sheetName val="3"/>
      <sheetName val="4"/>
      <sheetName val="5"/>
      <sheetName val="6"/>
      <sheetName val="7"/>
      <sheetName val="8"/>
      <sheetName val="9"/>
      <sheetName val="10"/>
    </sheetNames>
    <sheetDataSet>
      <sheetData sheetId="0"/>
      <sheetData sheetId="1">
        <row r="9">
          <cell r="L9">
            <v>0</v>
          </cell>
          <cell r="N9">
            <v>0</v>
          </cell>
          <cell r="P9">
            <v>109501.87139687501</v>
          </cell>
        </row>
        <row r="46">
          <cell r="L46">
            <v>0</v>
          </cell>
          <cell r="N46">
            <v>67500</v>
          </cell>
          <cell r="P46">
            <v>2498.13</v>
          </cell>
        </row>
        <row r="426">
          <cell r="L426">
            <v>0</v>
          </cell>
          <cell r="N426">
            <v>0</v>
          </cell>
          <cell r="P426">
            <v>0</v>
          </cell>
        </row>
        <row r="440">
          <cell r="L440">
            <v>0</v>
          </cell>
          <cell r="N440">
            <v>0</v>
          </cell>
          <cell r="P440">
            <v>0</v>
          </cell>
        </row>
        <row r="459">
          <cell r="L459">
            <v>0</v>
          </cell>
          <cell r="N459">
            <v>0</v>
          </cell>
          <cell r="P459">
            <v>0</v>
          </cell>
        </row>
        <row r="493">
          <cell r="L493">
            <v>0</v>
          </cell>
          <cell r="N493">
            <v>0</v>
          </cell>
          <cell r="P493">
            <v>500</v>
          </cell>
        </row>
        <row r="592">
          <cell r="L592">
            <v>0</v>
          </cell>
          <cell r="N592">
            <v>0</v>
          </cell>
          <cell r="P592">
            <v>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1B32D-8AB7-475E-A65E-C8AC4AC79A59}">
  <dimension ref="B2:C9"/>
  <sheetViews>
    <sheetView workbookViewId="0">
      <selection activeCell="B10" sqref="B10"/>
    </sheetView>
  </sheetViews>
  <sheetFormatPr defaultRowHeight="15" x14ac:dyDescent="0.25"/>
  <cols>
    <col min="1" max="16384" width="9.140625" style="1"/>
  </cols>
  <sheetData>
    <row r="2" spans="2:3" x14ac:dyDescent="0.25">
      <c r="B2" s="1" t="s">
        <v>0</v>
      </c>
    </row>
    <row r="4" spans="2:3" x14ac:dyDescent="0.25">
      <c r="B4" s="1" t="s">
        <v>1</v>
      </c>
    </row>
    <row r="5" spans="2:3" x14ac:dyDescent="0.25">
      <c r="B5" s="1" t="s">
        <v>2</v>
      </c>
    </row>
    <row r="6" spans="2:3" x14ac:dyDescent="0.25">
      <c r="B6" s="1" t="s">
        <v>3</v>
      </c>
    </row>
    <row r="7" spans="2:3" x14ac:dyDescent="0.25">
      <c r="B7" s="2" t="s">
        <v>4</v>
      </c>
      <c r="C7" s="1" t="s">
        <v>5</v>
      </c>
    </row>
    <row r="8" spans="2:3" x14ac:dyDescent="0.25">
      <c r="B8" s="2" t="s">
        <v>4</v>
      </c>
      <c r="C8" s="1" t="s">
        <v>6</v>
      </c>
    </row>
    <row r="9" spans="2:3" x14ac:dyDescent="0.25">
      <c r="B9" s="1" t="s"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DD016-B026-4D7F-A0D8-AC9A5D0BA3AA}">
  <sheetPr>
    <pageSetUpPr fitToPage="1"/>
  </sheetPr>
  <dimension ref="A1:J41"/>
  <sheetViews>
    <sheetView tabSelected="1" workbookViewId="0">
      <selection activeCell="F29" sqref="F29"/>
    </sheetView>
  </sheetViews>
  <sheetFormatPr defaultRowHeight="15" x14ac:dyDescent="0.25"/>
  <cols>
    <col min="1" max="4" width="9.140625" style="1"/>
    <col min="5" max="10" width="25.28515625" style="1" customWidth="1"/>
    <col min="11" max="16384" width="9.140625" style="1"/>
  </cols>
  <sheetData>
    <row r="1" spans="1:10" ht="18" customHeight="1" x14ac:dyDescent="0.25">
      <c r="A1" s="95" t="s">
        <v>167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95"/>
      <c r="J2" s="95"/>
    </row>
    <row r="3" spans="1:10" ht="18" x14ac:dyDescent="0.25">
      <c r="A3" s="3"/>
      <c r="B3" s="3"/>
      <c r="C3" s="3"/>
      <c r="D3" s="3"/>
      <c r="E3" s="3"/>
      <c r="F3" s="3"/>
      <c r="G3" s="3"/>
      <c r="H3" s="3"/>
      <c r="I3" s="3"/>
      <c r="J3" s="3"/>
    </row>
    <row r="4" spans="1:10" ht="15.75" x14ac:dyDescent="0.25">
      <c r="A4" s="95" t="s">
        <v>9</v>
      </c>
      <c r="B4" s="95"/>
      <c r="C4" s="95"/>
      <c r="D4" s="95"/>
      <c r="E4" s="95"/>
      <c r="F4" s="95"/>
      <c r="G4" s="95"/>
      <c r="H4" s="95"/>
      <c r="I4" s="96"/>
      <c r="J4" s="96"/>
    </row>
    <row r="5" spans="1:10" ht="18" x14ac:dyDescent="0.25">
      <c r="A5" s="3"/>
      <c r="B5" s="3"/>
      <c r="C5" s="3"/>
      <c r="D5" s="3"/>
      <c r="E5" s="3"/>
      <c r="F5" s="3"/>
      <c r="G5" s="3"/>
      <c r="H5" s="3"/>
      <c r="I5" s="4"/>
      <c r="J5" s="4"/>
    </row>
    <row r="6" spans="1:10" ht="15.75" x14ac:dyDescent="0.25">
      <c r="A6" s="95" t="s">
        <v>10</v>
      </c>
      <c r="B6" s="97"/>
      <c r="C6" s="97"/>
      <c r="D6" s="97"/>
      <c r="E6" s="97"/>
      <c r="F6" s="97"/>
      <c r="G6" s="97"/>
      <c r="H6" s="97"/>
      <c r="I6" s="97"/>
      <c r="J6" s="97"/>
    </row>
    <row r="7" spans="1:10" ht="18" x14ac:dyDescent="0.25">
      <c r="A7" s="5"/>
      <c r="B7" s="6"/>
      <c r="C7" s="6"/>
      <c r="D7" s="6"/>
      <c r="E7" s="7"/>
      <c r="F7" s="8"/>
      <c r="G7" s="8"/>
      <c r="H7" s="8"/>
      <c r="I7" s="8"/>
      <c r="J7" s="9" t="s">
        <v>11</v>
      </c>
    </row>
    <row r="8" spans="1:10" ht="25.5" x14ac:dyDescent="0.25">
      <c r="A8" s="10"/>
      <c r="B8" s="11"/>
      <c r="C8" s="11"/>
      <c r="D8" s="12"/>
      <c r="E8" s="13"/>
      <c r="F8" s="14" t="s">
        <v>12</v>
      </c>
      <c r="G8" s="14" t="s">
        <v>13</v>
      </c>
      <c r="H8" s="14" t="s">
        <v>14</v>
      </c>
      <c r="I8" s="14" t="s">
        <v>15</v>
      </c>
      <c r="J8" s="14" t="s">
        <v>16</v>
      </c>
    </row>
    <row r="9" spans="1:10" x14ac:dyDescent="0.25">
      <c r="A9" s="98" t="s">
        <v>17</v>
      </c>
      <c r="B9" s="99"/>
      <c r="C9" s="99"/>
      <c r="D9" s="99"/>
      <c r="E9" s="100"/>
      <c r="F9" s="15">
        <f>F10+F11</f>
        <v>1861287.7874588561</v>
      </c>
      <c r="G9" s="15">
        <f t="shared" ref="G9:J9" si="0">G10+G11</f>
        <v>2186465.63</v>
      </c>
      <c r="H9" s="15">
        <f t="shared" si="0"/>
        <v>2411651.5674968748</v>
      </c>
      <c r="I9" s="15">
        <f t="shared" si="0"/>
        <v>2411651.5674968748</v>
      </c>
      <c r="J9" s="15">
        <f t="shared" si="0"/>
        <v>2411651.5674968748</v>
      </c>
    </row>
    <row r="10" spans="1:10" x14ac:dyDescent="0.25">
      <c r="A10" s="92" t="s">
        <v>18</v>
      </c>
      <c r="B10" s="93"/>
      <c r="C10" s="93"/>
      <c r="D10" s="93"/>
      <c r="E10" s="94"/>
      <c r="F10" s="16">
        <f>'[1] Račun prihoda i rashoda'!$D$12</f>
        <v>1861287.7874588561</v>
      </c>
      <c r="G10" s="16">
        <f>'[1] Račun prihoda i rashoda'!$E$12</f>
        <v>2186465.63</v>
      </c>
      <c r="H10" s="16">
        <f>[1]UKUPNO!$F$610</f>
        <v>2411651.5674968748</v>
      </c>
      <c r="I10" s="16">
        <f>[1]UKUPNO!$F$610</f>
        <v>2411651.5674968748</v>
      </c>
      <c r="J10" s="16">
        <f>[1]UKUPNO!$F$610</f>
        <v>2411651.5674968748</v>
      </c>
    </row>
    <row r="11" spans="1:10" x14ac:dyDescent="0.25">
      <c r="A11" s="102" t="s">
        <v>19</v>
      </c>
      <c r="B11" s="94"/>
      <c r="C11" s="94"/>
      <c r="D11" s="94"/>
      <c r="E11" s="94"/>
      <c r="F11" s="16">
        <f>'[1] Račun prihoda i rashoda'!$D$19</f>
        <v>0</v>
      </c>
      <c r="G11" s="16">
        <f>'[1] Račun prihoda i rashoda'!$E$19</f>
        <v>0</v>
      </c>
      <c r="H11" s="16">
        <f>[1]UKUPNO!$F$743</f>
        <v>0</v>
      </c>
      <c r="I11" s="16">
        <f>[1]UKUPNO!$F$743</f>
        <v>0</v>
      </c>
      <c r="J11" s="16">
        <f>[1]UKUPNO!$F$743</f>
        <v>0</v>
      </c>
    </row>
    <row r="12" spans="1:10" x14ac:dyDescent="0.25">
      <c r="A12" s="17" t="s">
        <v>20</v>
      </c>
      <c r="B12" s="18"/>
      <c r="C12" s="18"/>
      <c r="D12" s="18"/>
      <c r="E12" s="18"/>
      <c r="F12" s="15">
        <f>F13+F14</f>
        <v>1855395.777008587</v>
      </c>
      <c r="G12" s="15">
        <f t="shared" ref="G12:J12" si="1">G13+G14</f>
        <v>2199940.5899999994</v>
      </c>
      <c r="H12" s="15">
        <f t="shared" si="1"/>
        <v>2411651.5676418752</v>
      </c>
      <c r="I12" s="15">
        <f t="shared" si="1"/>
        <v>2411651.5676418752</v>
      </c>
      <c r="J12" s="15">
        <f t="shared" si="1"/>
        <v>2411651.5676418752</v>
      </c>
    </row>
    <row r="13" spans="1:10" x14ac:dyDescent="0.25">
      <c r="A13" s="103" t="s">
        <v>21</v>
      </c>
      <c r="B13" s="93"/>
      <c r="C13" s="93"/>
      <c r="D13" s="93"/>
      <c r="E13" s="93"/>
      <c r="F13" s="16">
        <f>'[1] Račun prihoda i rashoda'!$D$26</f>
        <v>1835729.2622155682</v>
      </c>
      <c r="G13" s="16">
        <f>'[1] Račun prihoda i rashoda'!$E$26</f>
        <v>2170585.3299999996</v>
      </c>
      <c r="H13" s="16">
        <f>[1]UKUPNO!$F$8</f>
        <v>2391691.5676418752</v>
      </c>
      <c r="I13" s="16">
        <f>[1]UKUPNO!$F$8</f>
        <v>2391691.5676418752</v>
      </c>
      <c r="J13" s="19">
        <f>[1]UKUPNO!$F$8</f>
        <v>2391691.5676418752</v>
      </c>
    </row>
    <row r="14" spans="1:10" x14ac:dyDescent="0.25">
      <c r="A14" s="102" t="s">
        <v>22</v>
      </c>
      <c r="B14" s="94"/>
      <c r="C14" s="94"/>
      <c r="D14" s="94"/>
      <c r="E14" s="94"/>
      <c r="F14" s="16">
        <f>'[1] Račun prihoda i rashoda'!$D$32</f>
        <v>19666.514793018781</v>
      </c>
      <c r="G14" s="16">
        <f>'[1] Račun prihoda i rashoda'!$E$32</f>
        <v>29355.26</v>
      </c>
      <c r="H14" s="16">
        <f>[1]UKUPNO!$F$492</f>
        <v>19960</v>
      </c>
      <c r="I14" s="16">
        <f>[1]UKUPNO!$F$492</f>
        <v>19960</v>
      </c>
      <c r="J14" s="19">
        <f>[1]UKUPNO!$F$492</f>
        <v>19960</v>
      </c>
    </row>
    <row r="15" spans="1:10" x14ac:dyDescent="0.25">
      <c r="A15" s="101" t="s">
        <v>23</v>
      </c>
      <c r="B15" s="99"/>
      <c r="C15" s="99"/>
      <c r="D15" s="99"/>
      <c r="E15" s="99"/>
      <c r="F15" s="15">
        <f>F9-F12</f>
        <v>5892.0104502690956</v>
      </c>
      <c r="G15" s="15">
        <f t="shared" ref="G15:J15" si="2">G9-G12</f>
        <v>-13474.959999999497</v>
      </c>
      <c r="H15" s="15">
        <f t="shared" si="2"/>
        <v>-1.450004056096077E-4</v>
      </c>
      <c r="I15" s="15">
        <f t="shared" si="2"/>
        <v>-1.450004056096077E-4</v>
      </c>
      <c r="J15" s="15">
        <f t="shared" si="2"/>
        <v>-1.450004056096077E-4</v>
      </c>
    </row>
    <row r="16" spans="1:10" ht="18" x14ac:dyDescent="0.25">
      <c r="A16" s="20"/>
      <c r="B16" s="21"/>
      <c r="C16" s="21"/>
      <c r="D16" s="21"/>
      <c r="E16" s="21"/>
      <c r="F16" s="21"/>
      <c r="G16" s="21"/>
      <c r="H16" s="22"/>
      <c r="I16" s="22"/>
      <c r="J16" s="22"/>
    </row>
    <row r="17" spans="1:10" ht="15.75" x14ac:dyDescent="0.25">
      <c r="A17" s="104" t="s">
        <v>24</v>
      </c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ht="18" x14ac:dyDescent="0.25">
      <c r="A18" s="20"/>
      <c r="B18" s="21"/>
      <c r="C18" s="21"/>
      <c r="D18" s="21"/>
      <c r="E18" s="21"/>
      <c r="F18" s="21"/>
      <c r="G18" s="21"/>
      <c r="H18" s="22"/>
      <c r="I18" s="22"/>
      <c r="J18" s="22"/>
    </row>
    <row r="19" spans="1:10" ht="25.5" x14ac:dyDescent="0.25">
      <c r="A19" s="23"/>
      <c r="B19" s="24"/>
      <c r="C19" s="24"/>
      <c r="D19" s="25"/>
      <c r="E19" s="26"/>
      <c r="F19" s="27" t="s">
        <v>12</v>
      </c>
      <c r="G19" s="27" t="s">
        <v>13</v>
      </c>
      <c r="H19" s="27" t="s">
        <v>14</v>
      </c>
      <c r="I19" s="27" t="s">
        <v>15</v>
      </c>
      <c r="J19" s="27" t="s">
        <v>16</v>
      </c>
    </row>
    <row r="20" spans="1:10" x14ac:dyDescent="0.25">
      <c r="A20" s="102" t="s">
        <v>25</v>
      </c>
      <c r="B20" s="94"/>
      <c r="C20" s="94"/>
      <c r="D20" s="94"/>
      <c r="E20" s="94"/>
      <c r="F20" s="16"/>
      <c r="G20" s="16"/>
      <c r="H20" s="16"/>
      <c r="I20" s="16"/>
      <c r="J20" s="19"/>
    </row>
    <row r="21" spans="1:10" x14ac:dyDescent="0.25">
      <c r="A21" s="102" t="s">
        <v>26</v>
      </c>
      <c r="B21" s="94"/>
      <c r="C21" s="94"/>
      <c r="D21" s="94"/>
      <c r="E21" s="94"/>
      <c r="F21" s="16"/>
      <c r="G21" s="16"/>
      <c r="H21" s="16"/>
      <c r="I21" s="16"/>
      <c r="J21" s="19"/>
    </row>
    <row r="22" spans="1:10" x14ac:dyDescent="0.25">
      <c r="A22" s="101" t="s">
        <v>27</v>
      </c>
      <c r="B22" s="99"/>
      <c r="C22" s="99"/>
      <c r="D22" s="99"/>
      <c r="E22" s="99"/>
      <c r="F22" s="15">
        <f>F20-F21</f>
        <v>0</v>
      </c>
      <c r="G22" s="15">
        <f t="shared" ref="G22:J22" si="3">G20-G21</f>
        <v>0</v>
      </c>
      <c r="H22" s="15">
        <f t="shared" si="3"/>
        <v>0</v>
      </c>
      <c r="I22" s="15">
        <f t="shared" si="3"/>
        <v>0</v>
      </c>
      <c r="J22" s="15">
        <f t="shared" si="3"/>
        <v>0</v>
      </c>
    </row>
    <row r="23" spans="1:10" x14ac:dyDescent="0.25">
      <c r="A23" s="101" t="s">
        <v>28</v>
      </c>
      <c r="B23" s="99"/>
      <c r="C23" s="99"/>
      <c r="D23" s="99"/>
      <c r="E23" s="99"/>
      <c r="F23" s="15">
        <f>F15+F22</f>
        <v>5892.0104502690956</v>
      </c>
      <c r="G23" s="15">
        <f t="shared" ref="G23:J23" si="4">G15+G22</f>
        <v>-13474.959999999497</v>
      </c>
      <c r="H23" s="15">
        <f t="shared" si="4"/>
        <v>-1.450004056096077E-4</v>
      </c>
      <c r="I23" s="15">
        <f t="shared" si="4"/>
        <v>-1.450004056096077E-4</v>
      </c>
      <c r="J23" s="15">
        <f t="shared" si="4"/>
        <v>-1.450004056096077E-4</v>
      </c>
    </row>
    <row r="24" spans="1:10" ht="18" x14ac:dyDescent="0.25">
      <c r="A24" s="28"/>
      <c r="B24" s="21"/>
      <c r="C24" s="21"/>
      <c r="D24" s="21"/>
      <c r="E24" s="21"/>
      <c r="F24" s="21"/>
      <c r="G24" s="21"/>
      <c r="H24" s="22"/>
      <c r="I24" s="22"/>
      <c r="J24" s="22"/>
    </row>
    <row r="25" spans="1:10" ht="15.75" x14ac:dyDescent="0.25">
      <c r="A25" s="104" t="s">
        <v>29</v>
      </c>
      <c r="B25" s="105"/>
      <c r="C25" s="105"/>
      <c r="D25" s="105"/>
      <c r="E25" s="105"/>
      <c r="F25" s="105"/>
      <c r="G25" s="105"/>
      <c r="H25" s="105"/>
      <c r="I25" s="105"/>
      <c r="J25" s="105"/>
    </row>
    <row r="26" spans="1:10" ht="15.75" x14ac:dyDescent="0.25">
      <c r="A26" s="29"/>
      <c r="B26" s="30"/>
      <c r="C26" s="30"/>
      <c r="D26" s="30"/>
      <c r="E26" s="30"/>
      <c r="F26" s="30"/>
      <c r="G26" s="30"/>
      <c r="H26" s="30"/>
      <c r="I26" s="30"/>
      <c r="J26" s="30"/>
    </row>
    <row r="27" spans="1:10" ht="25.5" x14ac:dyDescent="0.25">
      <c r="A27" s="23"/>
      <c r="B27" s="24"/>
      <c r="C27" s="24"/>
      <c r="D27" s="25"/>
      <c r="E27" s="26"/>
      <c r="F27" s="27" t="s">
        <v>12</v>
      </c>
      <c r="G27" s="27" t="s">
        <v>13</v>
      </c>
      <c r="H27" s="27" t="s">
        <v>14</v>
      </c>
      <c r="I27" s="27" t="s">
        <v>15</v>
      </c>
      <c r="J27" s="27" t="s">
        <v>16</v>
      </c>
    </row>
    <row r="28" spans="1:10" ht="15" customHeight="1" x14ac:dyDescent="0.25">
      <c r="A28" s="106" t="s">
        <v>30</v>
      </c>
      <c r="B28" s="107"/>
      <c r="C28" s="107"/>
      <c r="D28" s="107"/>
      <c r="E28" s="108"/>
      <c r="F28" s="31">
        <f>[2]UKUPNO!$F$179</f>
        <v>9175.6278381909869</v>
      </c>
      <c r="G28" s="31">
        <v>13474.96</v>
      </c>
      <c r="H28" s="31">
        <v>0</v>
      </c>
      <c r="I28" s="31">
        <v>0</v>
      </c>
      <c r="J28" s="32">
        <v>0</v>
      </c>
    </row>
    <row r="29" spans="1:10" ht="15" customHeight="1" x14ac:dyDescent="0.25">
      <c r="A29" s="101" t="s">
        <v>31</v>
      </c>
      <c r="B29" s="99"/>
      <c r="C29" s="99"/>
      <c r="D29" s="99"/>
      <c r="E29" s="99"/>
      <c r="F29" s="33">
        <f>F23+F28</f>
        <v>15067.638288460083</v>
      </c>
      <c r="G29" s="33">
        <f t="shared" ref="G29:J29" si="5">G23+G28</f>
        <v>5.0204107537865639E-10</v>
      </c>
      <c r="H29" s="33">
        <f t="shared" si="5"/>
        <v>-1.450004056096077E-4</v>
      </c>
      <c r="I29" s="33">
        <f t="shared" si="5"/>
        <v>-1.450004056096077E-4</v>
      </c>
      <c r="J29" s="34">
        <f t="shared" si="5"/>
        <v>-1.450004056096077E-4</v>
      </c>
    </row>
    <row r="30" spans="1:10" ht="45" customHeight="1" x14ac:dyDescent="0.25">
      <c r="A30" s="98" t="s">
        <v>32</v>
      </c>
      <c r="B30" s="111"/>
      <c r="C30" s="111"/>
      <c r="D30" s="111"/>
      <c r="E30" s="112"/>
      <c r="F30" s="33">
        <f>F15+F22+F28-F29</f>
        <v>0</v>
      </c>
      <c r="G30" s="33">
        <f t="shared" ref="G30:J30" si="6">G15+G22+G28-G29</f>
        <v>0</v>
      </c>
      <c r="H30" s="33">
        <f t="shared" si="6"/>
        <v>0</v>
      </c>
      <c r="I30" s="33">
        <f t="shared" si="6"/>
        <v>0</v>
      </c>
      <c r="J30" s="34">
        <f t="shared" si="6"/>
        <v>0</v>
      </c>
    </row>
    <row r="31" spans="1:10" ht="15.75" x14ac:dyDescent="0.25">
      <c r="A31" s="35"/>
      <c r="B31" s="36"/>
      <c r="C31" s="36"/>
      <c r="D31" s="36"/>
      <c r="E31" s="36"/>
      <c r="F31" s="36"/>
      <c r="G31" s="36"/>
      <c r="H31" s="36"/>
      <c r="I31" s="36"/>
      <c r="J31" s="36"/>
    </row>
    <row r="32" spans="1:10" ht="15.75" x14ac:dyDescent="0.25">
      <c r="A32" s="113" t="s">
        <v>33</v>
      </c>
      <c r="B32" s="113"/>
      <c r="C32" s="113"/>
      <c r="D32" s="113"/>
      <c r="E32" s="113"/>
      <c r="F32" s="113"/>
      <c r="G32" s="113"/>
      <c r="H32" s="113"/>
      <c r="I32" s="113"/>
      <c r="J32" s="113"/>
    </row>
    <row r="33" spans="1:10" ht="18" x14ac:dyDescent="0.25">
      <c r="A33" s="37"/>
      <c r="B33" s="38"/>
      <c r="C33" s="38"/>
      <c r="D33" s="38"/>
      <c r="E33" s="38"/>
      <c r="F33" s="38"/>
      <c r="G33" s="38"/>
      <c r="H33" s="39"/>
      <c r="I33" s="39"/>
      <c r="J33" s="39"/>
    </row>
    <row r="34" spans="1:10" ht="25.5" x14ac:dyDescent="0.25">
      <c r="A34" s="40"/>
      <c r="B34" s="41"/>
      <c r="C34" s="41"/>
      <c r="D34" s="42"/>
      <c r="E34" s="43"/>
      <c r="F34" s="44" t="s">
        <v>12</v>
      </c>
      <c r="G34" s="44" t="s">
        <v>13</v>
      </c>
      <c r="H34" s="44" t="s">
        <v>14</v>
      </c>
      <c r="I34" s="44" t="s">
        <v>15</v>
      </c>
      <c r="J34" s="44" t="s">
        <v>16</v>
      </c>
    </row>
    <row r="35" spans="1:10" x14ac:dyDescent="0.25">
      <c r="A35" s="114" t="s">
        <v>30</v>
      </c>
      <c r="B35" s="115"/>
      <c r="C35" s="115"/>
      <c r="D35" s="115"/>
      <c r="E35" s="116"/>
      <c r="F35" s="31">
        <v>0</v>
      </c>
      <c r="G35" s="31">
        <f>F38</f>
        <v>0</v>
      </c>
      <c r="H35" s="31">
        <f>G38</f>
        <v>0</v>
      </c>
      <c r="I35" s="31">
        <f>H38</f>
        <v>0</v>
      </c>
      <c r="J35" s="32">
        <f>I38</f>
        <v>0</v>
      </c>
    </row>
    <row r="36" spans="1:10" ht="28.5" customHeight="1" x14ac:dyDescent="0.25">
      <c r="A36" s="114" t="s">
        <v>34</v>
      </c>
      <c r="B36" s="115"/>
      <c r="C36" s="115"/>
      <c r="D36" s="115"/>
      <c r="E36" s="116"/>
      <c r="F36" s="31">
        <v>0</v>
      </c>
      <c r="G36" s="31">
        <v>0</v>
      </c>
      <c r="H36" s="31">
        <v>0</v>
      </c>
      <c r="I36" s="31">
        <v>0</v>
      </c>
      <c r="J36" s="32">
        <v>0</v>
      </c>
    </row>
    <row r="37" spans="1:10" x14ac:dyDescent="0.25">
      <c r="A37" s="114" t="s">
        <v>35</v>
      </c>
      <c r="B37" s="117"/>
      <c r="C37" s="117"/>
      <c r="D37" s="117"/>
      <c r="E37" s="118"/>
      <c r="F37" s="31">
        <v>0</v>
      </c>
      <c r="G37" s="31">
        <v>0</v>
      </c>
      <c r="H37" s="31">
        <v>0</v>
      </c>
      <c r="I37" s="31">
        <v>0</v>
      </c>
      <c r="J37" s="32">
        <v>0</v>
      </c>
    </row>
    <row r="38" spans="1:10" ht="15" customHeight="1" x14ac:dyDescent="0.25">
      <c r="A38" s="119" t="s">
        <v>31</v>
      </c>
      <c r="B38" s="120"/>
      <c r="C38" s="120"/>
      <c r="D38" s="120"/>
      <c r="E38" s="120"/>
      <c r="F38" s="45">
        <f>F35-F36+F37</f>
        <v>0</v>
      </c>
      <c r="G38" s="45">
        <f t="shared" ref="G38:J38" si="7">G35-G36+G37</f>
        <v>0</v>
      </c>
      <c r="H38" s="45">
        <f t="shared" si="7"/>
        <v>0</v>
      </c>
      <c r="I38" s="45">
        <f t="shared" si="7"/>
        <v>0</v>
      </c>
      <c r="J38" s="46">
        <f t="shared" si="7"/>
        <v>0</v>
      </c>
    </row>
    <row r="39" spans="1:10" ht="17.25" customHeight="1" x14ac:dyDescent="0.25"/>
    <row r="40" spans="1:10" x14ac:dyDescent="0.25">
      <c r="A40" s="109" t="s">
        <v>36</v>
      </c>
      <c r="B40" s="110"/>
      <c r="C40" s="110"/>
      <c r="D40" s="110"/>
      <c r="E40" s="110"/>
      <c r="F40" s="110"/>
      <c r="G40" s="110"/>
      <c r="H40" s="110"/>
      <c r="I40" s="110"/>
      <c r="J40" s="110"/>
    </row>
    <row r="41" spans="1:10" ht="9" customHeight="1" x14ac:dyDescent="0.25"/>
  </sheetData>
  <mergeCells count="25">
    <mergeCell ref="A40:J40"/>
    <mergeCell ref="A30:E30"/>
    <mergeCell ref="A32:J32"/>
    <mergeCell ref="A35:E35"/>
    <mergeCell ref="A36:E36"/>
    <mergeCell ref="A37:E37"/>
    <mergeCell ref="A38:E38"/>
    <mergeCell ref="A29:E29"/>
    <mergeCell ref="A11:E11"/>
    <mergeCell ref="A13:E13"/>
    <mergeCell ref="A14:E14"/>
    <mergeCell ref="A15:E15"/>
    <mergeCell ref="A17:J17"/>
    <mergeCell ref="A20:E20"/>
    <mergeCell ref="A21:E21"/>
    <mergeCell ref="A22:E22"/>
    <mergeCell ref="A23:E23"/>
    <mergeCell ref="A25:J25"/>
    <mergeCell ref="A28:E28"/>
    <mergeCell ref="A10:E10"/>
    <mergeCell ref="A1:J1"/>
    <mergeCell ref="A2:J2"/>
    <mergeCell ref="A4:J4"/>
    <mergeCell ref="A6:J6"/>
    <mergeCell ref="A9:E9"/>
  </mergeCells>
  <pageMargins left="0.7" right="0.7" top="0.75" bottom="0.75" header="0.3" footer="0.3"/>
  <pageSetup paperSize="9" scale="69" orientation="landscape" horizontalDpi="4294967294" vertic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0582C-F944-4608-8F4E-137279AC8892}">
  <dimension ref="A1:K34"/>
  <sheetViews>
    <sheetView zoomScaleNormal="100" workbookViewId="0">
      <selection activeCell="A2" sqref="A2:H2"/>
    </sheetView>
  </sheetViews>
  <sheetFormatPr defaultRowHeight="15" x14ac:dyDescent="0.25"/>
  <cols>
    <col min="1" max="1" width="7.42578125" style="1" bestFit="1" customWidth="1"/>
    <col min="2" max="2" width="8.42578125" style="1" bestFit="1" customWidth="1"/>
    <col min="3" max="8" width="25.28515625" style="1" customWidth="1"/>
    <col min="9" max="16384" width="9.140625" style="1"/>
  </cols>
  <sheetData>
    <row r="1" spans="1:11" ht="18" customHeight="1" x14ac:dyDescent="0.25">
      <c r="A1" s="95" t="s">
        <v>167</v>
      </c>
      <c r="B1" s="95"/>
      <c r="C1" s="95"/>
      <c r="D1" s="95"/>
      <c r="E1" s="95"/>
      <c r="F1" s="95"/>
      <c r="G1" s="95"/>
      <c r="H1" s="95"/>
      <c r="I1" s="47"/>
    </row>
    <row r="2" spans="1:11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47"/>
    </row>
    <row r="3" spans="1:11" ht="18" customHeight="1" x14ac:dyDescent="0.25">
      <c r="A3" s="3"/>
      <c r="B3" s="3"/>
      <c r="C3" s="3"/>
      <c r="D3" s="3"/>
      <c r="E3" s="3"/>
      <c r="F3" s="3"/>
      <c r="G3" s="3"/>
      <c r="H3" s="3"/>
    </row>
    <row r="4" spans="1:11" ht="15.75" customHeight="1" x14ac:dyDescent="0.25">
      <c r="A4" s="95" t="s">
        <v>9</v>
      </c>
      <c r="B4" s="95"/>
      <c r="C4" s="95"/>
      <c r="D4" s="95"/>
      <c r="E4" s="95"/>
      <c r="F4" s="95"/>
      <c r="G4" s="95"/>
      <c r="H4" s="95"/>
    </row>
    <row r="5" spans="1:11" ht="18" x14ac:dyDescent="0.25">
      <c r="A5" s="3"/>
      <c r="B5" s="3"/>
      <c r="C5" s="3"/>
      <c r="D5" s="3"/>
      <c r="E5" s="3"/>
      <c r="F5" s="3"/>
      <c r="G5" s="4"/>
      <c r="H5" s="4"/>
    </row>
    <row r="6" spans="1:11" ht="18" customHeight="1" x14ac:dyDescent="0.25">
      <c r="A6" s="95" t="s">
        <v>37</v>
      </c>
      <c r="B6" s="95"/>
      <c r="C6" s="95"/>
      <c r="D6" s="95"/>
      <c r="E6" s="95"/>
      <c r="F6" s="95"/>
      <c r="G6" s="95"/>
      <c r="H6" s="95"/>
    </row>
    <row r="7" spans="1:11" ht="18" x14ac:dyDescent="0.25">
      <c r="A7" s="3"/>
      <c r="B7" s="3"/>
      <c r="C7" s="3"/>
      <c r="D7" s="3"/>
      <c r="E7" s="3"/>
      <c r="F7" s="3"/>
      <c r="G7" s="4"/>
      <c r="H7" s="4"/>
    </row>
    <row r="8" spans="1:11" ht="15.75" customHeight="1" x14ac:dyDescent="0.25">
      <c r="A8" s="95" t="s">
        <v>38</v>
      </c>
      <c r="B8" s="95"/>
      <c r="C8" s="95"/>
      <c r="D8" s="95"/>
      <c r="E8" s="95"/>
      <c r="F8" s="95"/>
      <c r="G8" s="95"/>
      <c r="H8" s="95"/>
    </row>
    <row r="9" spans="1:11" ht="18" x14ac:dyDescent="0.25">
      <c r="A9" s="3"/>
      <c r="B9" s="3"/>
      <c r="C9" s="3"/>
      <c r="D9" s="3"/>
      <c r="E9" s="3"/>
      <c r="F9" s="3"/>
      <c r="G9" s="4"/>
      <c r="H9" s="4"/>
    </row>
    <row r="10" spans="1:11" ht="25.5" x14ac:dyDescent="0.25">
      <c r="A10" s="48" t="s">
        <v>39</v>
      </c>
      <c r="B10" s="49" t="s">
        <v>40</v>
      </c>
      <c r="C10" s="49" t="s">
        <v>41</v>
      </c>
      <c r="D10" s="49" t="s">
        <v>42</v>
      </c>
      <c r="E10" s="48" t="s">
        <v>13</v>
      </c>
      <c r="F10" s="48" t="s">
        <v>43</v>
      </c>
      <c r="G10" s="48" t="s">
        <v>44</v>
      </c>
      <c r="H10" s="48" t="s">
        <v>45</v>
      </c>
    </row>
    <row r="11" spans="1:11" x14ac:dyDescent="0.25">
      <c r="A11" s="50"/>
      <c r="B11" s="51"/>
      <c r="C11" s="52" t="s">
        <v>17</v>
      </c>
      <c r="D11" s="53">
        <f>D12+D19</f>
        <v>1859695.1137578806</v>
      </c>
      <c r="E11" s="53">
        <f t="shared" ref="E11:G11" si="0">E12+E19</f>
        <v>2186465.63</v>
      </c>
      <c r="F11" s="53">
        <f t="shared" si="0"/>
        <v>2411201.5674968744</v>
      </c>
      <c r="G11" s="53">
        <f t="shared" si="0"/>
        <v>2411201.5674968744</v>
      </c>
      <c r="H11" s="53">
        <f>H12+H19</f>
        <v>2411651.5674968744</v>
      </c>
      <c r="K11" s="54"/>
    </row>
    <row r="12" spans="1:11" ht="15.75" customHeight="1" x14ac:dyDescent="0.25">
      <c r="A12" s="55">
        <v>6</v>
      </c>
      <c r="B12" s="55"/>
      <c r="C12" s="55" t="s">
        <v>46</v>
      </c>
      <c r="D12" s="56">
        <f>SUM(D13:D18)</f>
        <v>1859695.1137578806</v>
      </c>
      <c r="E12" s="56">
        <f t="shared" ref="E12:H12" si="1">SUM(E13:E18)</f>
        <v>2186465.63</v>
      </c>
      <c r="F12" s="56">
        <f t="shared" si="1"/>
        <v>2411201.5674968744</v>
      </c>
      <c r="G12" s="56">
        <f t="shared" si="1"/>
        <v>2411201.5674968744</v>
      </c>
      <c r="H12" s="56">
        <f t="shared" si="1"/>
        <v>2411651.5674968744</v>
      </c>
    </row>
    <row r="13" spans="1:11" ht="38.25" x14ac:dyDescent="0.25">
      <c r="A13" s="55"/>
      <c r="B13" s="57">
        <v>63</v>
      </c>
      <c r="C13" s="57" t="s">
        <v>47</v>
      </c>
      <c r="D13" s="56">
        <f>[2]UKUPNO!$F$101</f>
        <v>1624747.4377441106</v>
      </c>
      <c r="E13" s="58">
        <v>1872703</v>
      </c>
      <c r="F13" s="58">
        <f>[1]UKUPNO!$F$611</f>
        <v>2061458.0013968749</v>
      </c>
      <c r="G13" s="58">
        <f>[1]UKUPNO!$F$611</f>
        <v>2061458.0013968749</v>
      </c>
      <c r="H13" s="58">
        <f>[1]UKUPNO!$F$611</f>
        <v>2061458.0013968749</v>
      </c>
    </row>
    <row r="14" spans="1:11" x14ac:dyDescent="0.25">
      <c r="A14" s="55"/>
      <c r="B14" s="57">
        <v>64</v>
      </c>
      <c r="C14" s="57" t="s">
        <v>48</v>
      </c>
      <c r="D14" s="56">
        <f>[2]UKUPNO!$F$130</f>
        <v>5.5876302342557569</v>
      </c>
      <c r="E14" s="58">
        <v>8</v>
      </c>
      <c r="F14" s="58">
        <f>[1]UKUPNO!$F$680</f>
        <v>7.6799999999999988</v>
      </c>
      <c r="G14" s="58">
        <f>[1]UKUPNO!$F$680</f>
        <v>7.6799999999999988</v>
      </c>
      <c r="H14" s="58">
        <f>[1]UKUPNO!$F$680</f>
        <v>7.6799999999999988</v>
      </c>
    </row>
    <row r="15" spans="1:11" ht="51" x14ac:dyDescent="0.25">
      <c r="A15" s="55"/>
      <c r="B15" s="57">
        <v>65</v>
      </c>
      <c r="C15" s="57" t="s">
        <v>49</v>
      </c>
      <c r="D15" s="56">
        <f>[2]UKUPNO!$F$137</f>
        <v>64815.666600305252</v>
      </c>
      <c r="E15" s="58">
        <v>69074</v>
      </c>
      <c r="F15" s="58">
        <f>[1]UKUPNO!$F$698</f>
        <v>81094.5</v>
      </c>
      <c r="G15" s="58">
        <f>[1]UKUPNO!$F$698</f>
        <v>81094.5</v>
      </c>
      <c r="H15" s="58">
        <f>[1]UKUPNO!$F$698</f>
        <v>81094.5</v>
      </c>
    </row>
    <row r="16" spans="1:11" ht="38.25" x14ac:dyDescent="0.25">
      <c r="A16" s="59"/>
      <c r="B16" s="60">
        <v>66</v>
      </c>
      <c r="C16" s="57" t="s">
        <v>50</v>
      </c>
      <c r="D16" s="56">
        <f>[2]UKUPNO!$F$141</f>
        <v>7829.4641545557097</v>
      </c>
      <c r="E16" s="58">
        <v>9689</v>
      </c>
      <c r="F16" s="58">
        <v>6093.96</v>
      </c>
      <c r="G16" s="58">
        <v>6093.96</v>
      </c>
      <c r="H16" s="58">
        <f>[1]UKUPNO!$F$713</f>
        <v>6543.96</v>
      </c>
    </row>
    <row r="17" spans="1:8" ht="38.25" x14ac:dyDescent="0.25">
      <c r="A17" s="59"/>
      <c r="B17" s="59">
        <v>67</v>
      </c>
      <c r="C17" s="57" t="s">
        <v>51</v>
      </c>
      <c r="D17" s="56">
        <f>[2]UKUPNO!$F$148</f>
        <v>162296.95762867478</v>
      </c>
      <c r="E17" s="58">
        <v>234991.63</v>
      </c>
      <c r="F17" s="58">
        <f>[1]UKUPNO!$F$731</f>
        <v>262547.42610000004</v>
      </c>
      <c r="G17" s="58">
        <f>[1]UKUPNO!$F$731</f>
        <v>262547.42610000004</v>
      </c>
      <c r="H17" s="58">
        <f>[1]UKUPNO!$F$731</f>
        <v>262547.42610000004</v>
      </c>
    </row>
    <row r="18" spans="1:8" ht="25.5" x14ac:dyDescent="0.25">
      <c r="A18" s="59"/>
      <c r="B18" s="59">
        <v>68</v>
      </c>
      <c r="C18" s="57" t="s">
        <v>52</v>
      </c>
      <c r="D18" s="56">
        <f>[2]UKUPNO!$F$155</f>
        <v>0</v>
      </c>
      <c r="E18" s="58">
        <v>0</v>
      </c>
      <c r="F18" s="58">
        <f>[1]UKUPNO!$F$739</f>
        <v>0</v>
      </c>
      <c r="G18" s="58">
        <f>[1]UKUPNO!$F$739</f>
        <v>0</v>
      </c>
      <c r="H18" s="58">
        <f>[1]UKUPNO!$F$739</f>
        <v>0</v>
      </c>
    </row>
    <row r="19" spans="1:8" ht="25.5" x14ac:dyDescent="0.25">
      <c r="A19" s="61">
        <v>7</v>
      </c>
      <c r="B19" s="61"/>
      <c r="C19" s="62" t="s">
        <v>53</v>
      </c>
      <c r="D19" s="56">
        <f>D20</f>
        <v>0</v>
      </c>
      <c r="E19" s="56">
        <f t="shared" ref="E19:H19" si="2">E20</f>
        <v>0</v>
      </c>
      <c r="F19" s="56">
        <f t="shared" si="2"/>
        <v>0</v>
      </c>
      <c r="G19" s="56">
        <f t="shared" si="2"/>
        <v>0</v>
      </c>
      <c r="H19" s="56">
        <f t="shared" si="2"/>
        <v>0</v>
      </c>
    </row>
    <row r="20" spans="1:8" ht="38.25" x14ac:dyDescent="0.25">
      <c r="A20" s="57"/>
      <c r="B20" s="57">
        <v>72</v>
      </c>
      <c r="C20" s="63" t="s">
        <v>54</v>
      </c>
      <c r="D20" s="56">
        <f>[2]UKUPNO!$F$157</f>
        <v>0</v>
      </c>
      <c r="E20" s="58">
        <v>0</v>
      </c>
      <c r="F20" s="58">
        <f>[1]UKUPNO!$F$744</f>
        <v>0</v>
      </c>
      <c r="G20" s="58">
        <f>[1]UKUPNO!$F$744</f>
        <v>0</v>
      </c>
      <c r="H20" s="64">
        <f>[1]UKUPNO!$F$744</f>
        <v>0</v>
      </c>
    </row>
    <row r="22" spans="1:8" ht="15.75" x14ac:dyDescent="0.25">
      <c r="A22" s="95" t="s">
        <v>55</v>
      </c>
      <c r="B22" s="121"/>
      <c r="C22" s="121"/>
      <c r="D22" s="121"/>
      <c r="E22" s="121"/>
      <c r="F22" s="121"/>
      <c r="G22" s="121"/>
      <c r="H22" s="121"/>
    </row>
    <row r="23" spans="1:8" ht="18" x14ac:dyDescent="0.25">
      <c r="A23" s="3"/>
      <c r="B23" s="3"/>
      <c r="C23" s="3"/>
      <c r="D23" s="3"/>
      <c r="E23" s="3"/>
      <c r="F23" s="3"/>
      <c r="G23" s="4"/>
      <c r="H23" s="4"/>
    </row>
    <row r="24" spans="1:8" ht="25.5" x14ac:dyDescent="0.25">
      <c r="A24" s="48" t="s">
        <v>39</v>
      </c>
      <c r="B24" s="49" t="s">
        <v>40</v>
      </c>
      <c r="C24" s="49" t="s">
        <v>56</v>
      </c>
      <c r="D24" s="49" t="s">
        <v>42</v>
      </c>
      <c r="E24" s="48" t="s">
        <v>13</v>
      </c>
      <c r="F24" s="48" t="s">
        <v>43</v>
      </c>
      <c r="G24" s="48" t="s">
        <v>44</v>
      </c>
      <c r="H24" s="48" t="s">
        <v>45</v>
      </c>
    </row>
    <row r="25" spans="1:8" x14ac:dyDescent="0.25">
      <c r="A25" s="50"/>
      <c r="B25" s="51"/>
      <c r="C25" s="52" t="s">
        <v>20</v>
      </c>
      <c r="D25" s="53">
        <f>D26+D32</f>
        <v>1855395.777008587</v>
      </c>
      <c r="E25" s="53">
        <f t="shared" ref="E25:H25" si="3">E26+E32</f>
        <v>2199940.5899999994</v>
      </c>
      <c r="F25" s="53">
        <f t="shared" si="3"/>
        <v>2411651.5676418752</v>
      </c>
      <c r="G25" s="53">
        <f t="shared" si="3"/>
        <v>2411651.5676418752</v>
      </c>
      <c r="H25" s="53">
        <f t="shared" si="3"/>
        <v>2411651.5676418752</v>
      </c>
    </row>
    <row r="26" spans="1:8" ht="15.75" customHeight="1" x14ac:dyDescent="0.25">
      <c r="A26" s="55">
        <v>3</v>
      </c>
      <c r="B26" s="55"/>
      <c r="C26" s="55" t="s">
        <v>57</v>
      </c>
      <c r="D26" s="56">
        <f>SUM(D27:D31)</f>
        <v>1835729.2622155682</v>
      </c>
      <c r="E26" s="56">
        <f t="shared" ref="E26" si="4">SUM(E27:E31)</f>
        <v>2170585.3299999996</v>
      </c>
      <c r="F26" s="56">
        <f>SUM(F27:F31)</f>
        <v>2391691.5676418752</v>
      </c>
      <c r="G26" s="56">
        <f>SUM(G27:G31)</f>
        <v>2391691.5676418752</v>
      </c>
      <c r="H26" s="56">
        <f>SUM(H27:H31)</f>
        <v>2391691.5676418752</v>
      </c>
    </row>
    <row r="27" spans="1:8" ht="15.75" customHeight="1" x14ac:dyDescent="0.25">
      <c r="A27" s="55"/>
      <c r="B27" s="57">
        <v>31</v>
      </c>
      <c r="C27" s="57" t="s">
        <v>58</v>
      </c>
      <c r="D27" s="56">
        <f>[2]UKUPNO!$F$9</f>
        <v>1581013.5042735082</v>
      </c>
      <c r="E27" s="58">
        <v>1732393.41</v>
      </c>
      <c r="F27" s="58">
        <f>[1]UKUPNO!$F$9</f>
        <v>1931570.8374968751</v>
      </c>
      <c r="G27" s="58">
        <f>[1]UKUPNO!$F$9</f>
        <v>1931570.8374968751</v>
      </c>
      <c r="H27" s="58">
        <f>[1]UKUPNO!$F$9</f>
        <v>1931570.8374968751</v>
      </c>
    </row>
    <row r="28" spans="1:8" x14ac:dyDescent="0.25">
      <c r="A28" s="59"/>
      <c r="B28" s="59">
        <v>32</v>
      </c>
      <c r="C28" s="59" t="s">
        <v>59</v>
      </c>
      <c r="D28" s="56">
        <f>[2]UKUPNO!$F$21</f>
        <v>220535.79112276196</v>
      </c>
      <c r="E28" s="58">
        <v>409164.64</v>
      </c>
      <c r="F28" s="58">
        <f>[1]UKUPNO!$F$46</f>
        <v>429525.73014500004</v>
      </c>
      <c r="G28" s="58">
        <f>[1]UKUPNO!$F$46</f>
        <v>429525.73014500004</v>
      </c>
      <c r="H28" s="58">
        <f>[1]UKUPNO!$F$46</f>
        <v>429525.73014500004</v>
      </c>
    </row>
    <row r="29" spans="1:8" x14ac:dyDescent="0.25">
      <c r="A29" s="59"/>
      <c r="B29" s="59">
        <v>34</v>
      </c>
      <c r="C29" s="59" t="s">
        <v>60</v>
      </c>
      <c r="D29" s="56">
        <f>[2]UKUPNO!$F$54</f>
        <v>3517.2778551994161</v>
      </c>
      <c r="E29" s="58">
        <v>1806</v>
      </c>
      <c r="F29" s="58">
        <f>[1]UKUPNO!$F$426</f>
        <v>920</v>
      </c>
      <c r="G29" s="58">
        <f>[1]UKUPNO!$F$426</f>
        <v>920</v>
      </c>
      <c r="H29" s="58">
        <f>[1]UKUPNO!$F$426</f>
        <v>920</v>
      </c>
    </row>
    <row r="30" spans="1:8" ht="38.25" x14ac:dyDescent="0.25">
      <c r="A30" s="59"/>
      <c r="B30" s="59">
        <v>37</v>
      </c>
      <c r="C30" s="65" t="s">
        <v>61</v>
      </c>
      <c r="D30" s="56">
        <f>[2]UKUPNO!$F$58</f>
        <v>30662.688964098485</v>
      </c>
      <c r="E30" s="58">
        <v>27221.279999999999</v>
      </c>
      <c r="F30" s="58">
        <f>[1]UKUPNO!$F$440</f>
        <v>28500</v>
      </c>
      <c r="G30" s="58">
        <f>[1]UKUPNO!$F$440</f>
        <v>28500</v>
      </c>
      <c r="H30" s="58">
        <f>[1]UKUPNO!$F$440</f>
        <v>28500</v>
      </c>
    </row>
    <row r="31" spans="1:8" x14ac:dyDescent="0.25">
      <c r="A31" s="59"/>
      <c r="B31" s="60">
        <v>38</v>
      </c>
      <c r="C31" s="59" t="s">
        <v>62</v>
      </c>
      <c r="D31" s="56">
        <f>[2]UKUPNO!$F$62</f>
        <v>0</v>
      </c>
      <c r="E31" s="58">
        <v>0</v>
      </c>
      <c r="F31" s="58">
        <f>[1]UKUPNO!$F$459</f>
        <v>1175</v>
      </c>
      <c r="G31" s="58">
        <f>[1]UKUPNO!$F$459</f>
        <v>1175</v>
      </c>
      <c r="H31" s="58">
        <f>[1]UKUPNO!$F$459</f>
        <v>1175</v>
      </c>
    </row>
    <row r="32" spans="1:8" ht="25.5" x14ac:dyDescent="0.25">
      <c r="A32" s="61">
        <v>4</v>
      </c>
      <c r="B32" s="61"/>
      <c r="C32" s="62" t="s">
        <v>63</v>
      </c>
      <c r="D32" s="56">
        <f>D33+D34</f>
        <v>19666.514793018781</v>
      </c>
      <c r="E32" s="56">
        <f t="shared" ref="E32:H32" si="5">E33+E34</f>
        <v>29355.26</v>
      </c>
      <c r="F32" s="56">
        <f t="shared" si="5"/>
        <v>19960</v>
      </c>
      <c r="G32" s="56">
        <f t="shared" si="5"/>
        <v>19960</v>
      </c>
      <c r="H32" s="56">
        <f t="shared" si="5"/>
        <v>19960</v>
      </c>
    </row>
    <row r="33" spans="1:8" ht="38.25" x14ac:dyDescent="0.25">
      <c r="A33" s="57"/>
      <c r="B33" s="57">
        <v>42</v>
      </c>
      <c r="C33" s="63" t="s">
        <v>64</v>
      </c>
      <c r="D33" s="56">
        <f>[2]UKUPNO!$F$74</f>
        <v>19666.514793018781</v>
      </c>
      <c r="E33" s="58">
        <v>29355.26</v>
      </c>
      <c r="F33" s="58">
        <f>[1]UKUPNO!$F$493</f>
        <v>19960</v>
      </c>
      <c r="G33" s="58">
        <f>[1]UKUPNO!$F$493</f>
        <v>19960</v>
      </c>
      <c r="H33" s="64">
        <f>[1]UKUPNO!$F$493</f>
        <v>19960</v>
      </c>
    </row>
    <row r="34" spans="1:8" ht="25.5" x14ac:dyDescent="0.25">
      <c r="A34" s="57"/>
      <c r="B34" s="57">
        <v>45</v>
      </c>
      <c r="C34" s="63" t="s">
        <v>65</v>
      </c>
      <c r="D34" s="56">
        <f>[2]UKUPNO!$F$90</f>
        <v>0</v>
      </c>
      <c r="E34" s="58">
        <v>0</v>
      </c>
      <c r="F34" s="58">
        <f>[1]UKUPNO!$F$592</f>
        <v>0</v>
      </c>
      <c r="G34" s="58">
        <f>[1]UKUPNO!$F$592</f>
        <v>0</v>
      </c>
      <c r="H34" s="64">
        <f>[1]UKUPNO!$F$592</f>
        <v>0</v>
      </c>
    </row>
  </sheetData>
  <mergeCells count="6">
    <mergeCell ref="A22:H22"/>
    <mergeCell ref="A1:H1"/>
    <mergeCell ref="A2:H2"/>
    <mergeCell ref="A4:H4"/>
    <mergeCell ref="A6:H6"/>
    <mergeCell ref="A8:H8"/>
  </mergeCells>
  <pageMargins left="0.70866141732283472" right="0.70866141732283472" top="0.15748031496062992" bottom="0.55118110236220474" header="0.31496062992125984" footer="0.31496062992125984"/>
  <pageSetup paperSize="9" scale="70" orientation="landscape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FF0BD-FF09-4EB8-BB2B-E244E6CC6FA9}">
  <dimension ref="A1:I49"/>
  <sheetViews>
    <sheetView zoomScaleNormal="100" workbookViewId="0">
      <selection sqref="A1:F1"/>
    </sheetView>
  </sheetViews>
  <sheetFormatPr defaultRowHeight="15" x14ac:dyDescent="0.25"/>
  <cols>
    <col min="1" max="6" width="25.28515625" style="1" customWidth="1"/>
    <col min="7" max="7" width="1.28515625" style="1" customWidth="1"/>
    <col min="8" max="13" width="9.140625" style="1"/>
    <col min="14" max="14" width="17.28515625" style="1" customWidth="1"/>
    <col min="15" max="16384" width="9.140625" style="1"/>
  </cols>
  <sheetData>
    <row r="1" spans="1:9" ht="18" customHeight="1" x14ac:dyDescent="0.25">
      <c r="A1" s="95" t="s">
        <v>167</v>
      </c>
      <c r="B1" s="95"/>
      <c r="C1" s="95"/>
      <c r="D1" s="95"/>
      <c r="E1" s="95"/>
      <c r="F1" s="95"/>
      <c r="G1" s="47"/>
      <c r="H1" s="47"/>
      <c r="I1" s="47"/>
    </row>
    <row r="2" spans="1:9" ht="18" customHeight="1" x14ac:dyDescent="0.25">
      <c r="A2" s="95" t="s">
        <v>8</v>
      </c>
      <c r="B2" s="95"/>
      <c r="C2" s="95"/>
      <c r="D2" s="95"/>
      <c r="E2" s="95"/>
      <c r="F2" s="95"/>
      <c r="G2" s="47"/>
      <c r="H2" s="47"/>
      <c r="I2" s="47"/>
    </row>
    <row r="3" spans="1:9" ht="18" customHeight="1" x14ac:dyDescent="0.25">
      <c r="A3" s="3"/>
      <c r="B3" s="3"/>
      <c r="C3" s="3"/>
      <c r="D3" s="3"/>
      <c r="E3" s="3"/>
      <c r="F3" s="3"/>
    </row>
    <row r="4" spans="1:9" ht="15.75" customHeight="1" x14ac:dyDescent="0.25">
      <c r="A4" s="95" t="s">
        <v>9</v>
      </c>
      <c r="B4" s="95"/>
      <c r="C4" s="95"/>
      <c r="D4" s="95"/>
      <c r="E4" s="95"/>
      <c r="F4" s="95"/>
    </row>
    <row r="5" spans="1:9" ht="18" x14ac:dyDescent="0.25">
      <c r="B5" s="3"/>
      <c r="C5" s="3"/>
      <c r="D5" s="3"/>
      <c r="E5" s="4"/>
      <c r="F5" s="4"/>
    </row>
    <row r="6" spans="1:9" ht="18" customHeight="1" x14ac:dyDescent="0.25">
      <c r="A6" s="95" t="s">
        <v>37</v>
      </c>
      <c r="B6" s="95"/>
      <c r="C6" s="95"/>
      <c r="D6" s="95"/>
      <c r="E6" s="95"/>
      <c r="F6" s="95"/>
    </row>
    <row r="7" spans="1:9" ht="18" x14ac:dyDescent="0.25">
      <c r="A7" s="3"/>
      <c r="B7" s="3"/>
      <c r="C7" s="3"/>
      <c r="D7" s="3"/>
      <c r="E7" s="4"/>
      <c r="F7" s="4"/>
    </row>
    <row r="8" spans="1:9" ht="15.75" customHeight="1" x14ac:dyDescent="0.25">
      <c r="A8" s="95" t="s">
        <v>66</v>
      </c>
      <c r="B8" s="95"/>
      <c r="C8" s="95"/>
      <c r="D8" s="95"/>
      <c r="E8" s="95"/>
      <c r="F8" s="95"/>
    </row>
    <row r="9" spans="1:9" ht="18" x14ac:dyDescent="0.25">
      <c r="A9" s="3"/>
      <c r="B9" s="3"/>
      <c r="C9" s="3"/>
      <c r="D9" s="3"/>
      <c r="E9" s="4"/>
      <c r="F9" s="4"/>
    </row>
    <row r="10" spans="1:9" ht="25.5" x14ac:dyDescent="0.25">
      <c r="A10" s="48" t="s">
        <v>67</v>
      </c>
      <c r="B10" s="49" t="s">
        <v>42</v>
      </c>
      <c r="C10" s="48" t="s">
        <v>13</v>
      </c>
      <c r="D10" s="48" t="s">
        <v>43</v>
      </c>
      <c r="E10" s="48" t="s">
        <v>44</v>
      </c>
      <c r="F10" s="48" t="s">
        <v>45</v>
      </c>
    </row>
    <row r="11" spans="1:9" x14ac:dyDescent="0.25">
      <c r="A11" s="66" t="s">
        <v>17</v>
      </c>
      <c r="B11" s="53">
        <f>B12+B14+B16+B19+B22+B24</f>
        <v>1859695.1137578806</v>
      </c>
      <c r="C11" s="53">
        <f>C12+C14+C16+C19+C22+C24</f>
        <v>2184917.14</v>
      </c>
      <c r="D11" s="53">
        <f>D12+D14+D16+D19+D22+D24</f>
        <v>2411651.5674968748</v>
      </c>
      <c r="E11" s="53">
        <f>E12+E14+E16+E19+E22+E24</f>
        <v>2411651.5674968748</v>
      </c>
      <c r="F11" s="91">
        <f>F12+F14+F16+F19+F22+F24</f>
        <v>2411651.5674968748</v>
      </c>
    </row>
    <row r="12" spans="1:9" x14ac:dyDescent="0.25">
      <c r="A12" s="62" t="s">
        <v>68</v>
      </c>
      <c r="B12" s="67">
        <f>B13</f>
        <v>11230.669526491472</v>
      </c>
      <c r="C12" s="67">
        <f t="shared" ref="C12:F12" si="0">C13</f>
        <v>36230.019999999997</v>
      </c>
      <c r="D12" s="67">
        <f t="shared" si="0"/>
        <v>51123.74</v>
      </c>
      <c r="E12" s="67">
        <f t="shared" si="0"/>
        <v>51123.74</v>
      </c>
      <c r="F12" s="67">
        <f t="shared" si="0"/>
        <v>51123.74</v>
      </c>
    </row>
    <row r="13" spans="1:9" x14ac:dyDescent="0.25">
      <c r="A13" s="68" t="s">
        <v>69</v>
      </c>
      <c r="B13" s="69">
        <f>[2]UKUPNO!$I$100+[2]UKUPNO!$H$100</f>
        <v>11230.669526491472</v>
      </c>
      <c r="C13" s="69">
        <v>36230.019999999997</v>
      </c>
      <c r="D13" s="69">
        <f>[1]UKUPNO!$H$731+[1]UKUPNO!$I$731</f>
        <v>51123.74</v>
      </c>
      <c r="E13" s="69">
        <f>[1]UKUPNO!$H$731+[1]UKUPNO!$I$731</f>
        <v>51123.74</v>
      </c>
      <c r="F13" s="69">
        <f>[1]UKUPNO!$H$731+[1]UKUPNO!$I$731</f>
        <v>51123.74</v>
      </c>
    </row>
    <row r="14" spans="1:9" x14ac:dyDescent="0.25">
      <c r="A14" s="62" t="s">
        <v>70</v>
      </c>
      <c r="B14" s="69">
        <f>B15</f>
        <v>8485.3935460216344</v>
      </c>
      <c r="C14" s="69">
        <f t="shared" ref="C14:F14" si="1">C15</f>
        <v>5447</v>
      </c>
      <c r="D14" s="69">
        <f t="shared" si="1"/>
        <v>5051.6400000000003</v>
      </c>
      <c r="E14" s="69">
        <f t="shared" si="1"/>
        <v>5051.6400000000003</v>
      </c>
      <c r="F14" s="69">
        <f t="shared" si="1"/>
        <v>5051.6400000000003</v>
      </c>
    </row>
    <row r="15" spans="1:9" x14ac:dyDescent="0.25">
      <c r="A15" s="68" t="s">
        <v>71</v>
      </c>
      <c r="B15" s="69">
        <f>[2]UKUPNO!$L$100</f>
        <v>8485.3935460216344</v>
      </c>
      <c r="C15" s="69">
        <v>5447</v>
      </c>
      <c r="D15" s="69">
        <f>[1]UKUPNO!$L$714+[1]UKUPNO!$L$680</f>
        <v>5051.6400000000003</v>
      </c>
      <c r="E15" s="69">
        <f>[1]UKUPNO!$L$714+[1]UKUPNO!$L$680</f>
        <v>5051.6400000000003</v>
      </c>
      <c r="F15" s="69">
        <f>[1]UKUPNO!$L$714+[1]UKUPNO!$L$680</f>
        <v>5051.6400000000003</v>
      </c>
    </row>
    <row r="16" spans="1:9" ht="25.5" x14ac:dyDescent="0.25">
      <c r="A16" s="55" t="s">
        <v>72</v>
      </c>
      <c r="B16" s="70">
        <f>B17+B18</f>
        <v>179037.47561218392</v>
      </c>
      <c r="C16" s="70">
        <f t="shared" ref="C16:F16" si="2">C17+C18</f>
        <v>238236.87</v>
      </c>
      <c r="D16" s="70">
        <f t="shared" si="2"/>
        <v>263488.86</v>
      </c>
      <c r="E16" s="70">
        <f t="shared" si="2"/>
        <v>263488.86</v>
      </c>
      <c r="F16" s="69">
        <f t="shared" si="2"/>
        <v>263488.86</v>
      </c>
    </row>
    <row r="17" spans="1:6" ht="25.5" x14ac:dyDescent="0.25">
      <c r="A17" s="71" t="s">
        <v>73</v>
      </c>
      <c r="B17" s="70">
        <f>[2]UKUPNO!$N$100</f>
        <v>64815.666600305252</v>
      </c>
      <c r="C17" s="70">
        <v>67953.509999999995</v>
      </c>
      <c r="D17" s="70">
        <f>[1]UKUPNO!$N$610</f>
        <v>81094.5</v>
      </c>
      <c r="E17" s="70">
        <f>[1]UKUPNO!$N$610</f>
        <v>81094.5</v>
      </c>
      <c r="F17" s="69">
        <f>[1]UKUPNO!$N$610</f>
        <v>81094.5</v>
      </c>
    </row>
    <row r="18" spans="1:6" ht="25.5" x14ac:dyDescent="0.25">
      <c r="A18" s="71" t="s">
        <v>74</v>
      </c>
      <c r="B18" s="70">
        <f>[2]UKUPNO!$G$100</f>
        <v>114221.80901187868</v>
      </c>
      <c r="C18" s="70">
        <v>170283.36</v>
      </c>
      <c r="D18" s="70">
        <f>[1]UKUPNO!$G$610</f>
        <v>182394.36</v>
      </c>
      <c r="E18" s="70">
        <f>[1]UKUPNO!$G$610</f>
        <v>182394.36</v>
      </c>
      <c r="F18" s="69">
        <f>[1]UKUPNO!$G$610</f>
        <v>182394.36</v>
      </c>
    </row>
    <row r="19" spans="1:6" x14ac:dyDescent="0.25">
      <c r="A19" s="66" t="s">
        <v>75</v>
      </c>
      <c r="B19" s="70">
        <f>B20+B21</f>
        <v>1653812.9799441106</v>
      </c>
      <c r="C19" s="70">
        <f t="shared" ref="C19:F19" si="3">C20+C21</f>
        <v>1900753.25</v>
      </c>
      <c r="D19" s="70">
        <f t="shared" si="3"/>
        <v>2090487.3274968748</v>
      </c>
      <c r="E19" s="70">
        <f t="shared" si="3"/>
        <v>2090487.3274968748</v>
      </c>
      <c r="F19" s="69">
        <f t="shared" si="3"/>
        <v>2090487.3274968748</v>
      </c>
    </row>
    <row r="20" spans="1:6" x14ac:dyDescent="0.25">
      <c r="A20" s="68" t="s">
        <v>76</v>
      </c>
      <c r="B20" s="70">
        <f>[2]UKUPNO!$J$100+[2]UKUPNO!$K$100</f>
        <v>29065.5422</v>
      </c>
      <c r="C20" s="70">
        <v>28478.25</v>
      </c>
      <c r="D20" s="70">
        <f>[1]UKUPNO!$J$731+[1]UKUPNO!$K$731</f>
        <v>29029.326100000002</v>
      </c>
      <c r="E20" s="70">
        <f>[1]UKUPNO!$J$731+[1]UKUPNO!$K$731</f>
        <v>29029.326100000002</v>
      </c>
      <c r="F20" s="69">
        <f>[1]UKUPNO!$J$731+[1]UKUPNO!$K$731</f>
        <v>29029.326100000002</v>
      </c>
    </row>
    <row r="21" spans="1:6" x14ac:dyDescent="0.25">
      <c r="A21" s="68" t="s">
        <v>77</v>
      </c>
      <c r="B21" s="70">
        <f>[2]UKUPNO!$P$101</f>
        <v>1624747.4377441106</v>
      </c>
      <c r="C21" s="70">
        <v>1872275</v>
      </c>
      <c r="D21" s="70">
        <f>[1]UKUPNO!$P$611</f>
        <v>2061458.0013968749</v>
      </c>
      <c r="E21" s="70">
        <f>[1]UKUPNO!$P$611</f>
        <v>2061458.0013968749</v>
      </c>
      <c r="F21" s="69">
        <f>[1]UKUPNO!$P$611</f>
        <v>2061458.0013968749</v>
      </c>
    </row>
    <row r="22" spans="1:6" x14ac:dyDescent="0.25">
      <c r="A22" s="66" t="s">
        <v>78</v>
      </c>
      <c r="B22" s="70">
        <f>B23</f>
        <v>7128.5951290729308</v>
      </c>
      <c r="C22" s="70">
        <f t="shared" ref="C22:F22" si="4">C23</f>
        <v>4250</v>
      </c>
      <c r="D22" s="70">
        <f t="shared" si="4"/>
        <v>1500</v>
      </c>
      <c r="E22" s="70">
        <f t="shared" si="4"/>
        <v>1500</v>
      </c>
      <c r="F22" s="69">
        <f t="shared" si="4"/>
        <v>1500</v>
      </c>
    </row>
    <row r="23" spans="1:6" x14ac:dyDescent="0.25">
      <c r="A23" s="68" t="s">
        <v>79</v>
      </c>
      <c r="B23" s="70">
        <f>[2]UKUPNO!$R$100</f>
        <v>7128.5951290729308</v>
      </c>
      <c r="C23" s="70">
        <v>4250</v>
      </c>
      <c r="D23" s="70">
        <f>[1]UKUPNO!$R$720</f>
        <v>1500</v>
      </c>
      <c r="E23" s="70">
        <f>[1]UKUPNO!$R$720</f>
        <v>1500</v>
      </c>
      <c r="F23" s="69">
        <f>[1]UKUPNO!$R$720</f>
        <v>1500</v>
      </c>
    </row>
    <row r="24" spans="1:6" ht="38.25" x14ac:dyDescent="0.25">
      <c r="A24" s="66" t="s">
        <v>80</v>
      </c>
      <c r="B24" s="70">
        <f>B25</f>
        <v>0</v>
      </c>
      <c r="C24" s="70">
        <f t="shared" ref="C24:F24" si="5">C25</f>
        <v>0</v>
      </c>
      <c r="D24" s="70">
        <f t="shared" si="5"/>
        <v>0</v>
      </c>
      <c r="E24" s="70">
        <f t="shared" si="5"/>
        <v>0</v>
      </c>
      <c r="F24" s="69">
        <f t="shared" si="5"/>
        <v>0</v>
      </c>
    </row>
    <row r="25" spans="1:6" ht="38.25" x14ac:dyDescent="0.25">
      <c r="A25" s="72" t="s">
        <v>81</v>
      </c>
      <c r="B25" s="70">
        <f>[2]UKUPNO!$T$100</f>
        <v>0</v>
      </c>
      <c r="C25" s="69">
        <v>0</v>
      </c>
      <c r="D25" s="69">
        <f>[1]UKUPNO!$F$744</f>
        <v>0</v>
      </c>
      <c r="E25" s="69">
        <f>[1]UKUPNO!$F$744</f>
        <v>0</v>
      </c>
      <c r="F25" s="73">
        <f>[1]UKUPNO!$F$744</f>
        <v>0</v>
      </c>
    </row>
    <row r="27" spans="1:6" ht="15.75" customHeight="1" x14ac:dyDescent="0.25">
      <c r="A27" s="95" t="s">
        <v>82</v>
      </c>
      <c r="B27" s="95"/>
      <c r="C27" s="95"/>
      <c r="D27" s="95"/>
      <c r="E27" s="95"/>
      <c r="F27" s="95"/>
    </row>
    <row r="28" spans="1:6" ht="18" x14ac:dyDescent="0.25">
      <c r="A28" s="3"/>
      <c r="B28" s="3"/>
      <c r="C28" s="3"/>
      <c r="D28" s="3"/>
      <c r="E28" s="4"/>
      <c r="F28" s="4"/>
    </row>
    <row r="29" spans="1:6" ht="25.5" x14ac:dyDescent="0.25">
      <c r="A29" s="48" t="s">
        <v>67</v>
      </c>
      <c r="B29" s="49" t="s">
        <v>42</v>
      </c>
      <c r="C29" s="48" t="s">
        <v>13</v>
      </c>
      <c r="D29" s="48" t="s">
        <v>43</v>
      </c>
      <c r="E29" s="48" t="s">
        <v>44</v>
      </c>
      <c r="F29" s="48" t="s">
        <v>45</v>
      </c>
    </row>
    <row r="30" spans="1:6" x14ac:dyDescent="0.25">
      <c r="A30" s="66" t="s">
        <v>20</v>
      </c>
      <c r="B30" s="53">
        <f>B31+B33+B36+B40+B44+B47</f>
        <v>1855395.777008587</v>
      </c>
      <c r="C30" s="53">
        <f t="shared" ref="C30:F30" si="6">C31+C33+C36+C40+C44+C47</f>
        <v>2199940.59</v>
      </c>
      <c r="D30" s="53">
        <f t="shared" si="6"/>
        <v>2411651.5676418748</v>
      </c>
      <c r="E30" s="53">
        <f t="shared" si="6"/>
        <v>2411651.5676418748</v>
      </c>
      <c r="F30" s="53">
        <f t="shared" si="6"/>
        <v>2411651.5676418748</v>
      </c>
    </row>
    <row r="31" spans="1:6" ht="15.75" customHeight="1" x14ac:dyDescent="0.25">
      <c r="A31" s="62" t="s">
        <v>68</v>
      </c>
      <c r="B31" s="70">
        <f>B32</f>
        <v>11230.669526491472</v>
      </c>
      <c r="C31" s="70">
        <f t="shared" ref="C31:F31" si="7">C32</f>
        <v>36230.019999999997</v>
      </c>
      <c r="D31" s="70">
        <f t="shared" si="7"/>
        <v>51123.74</v>
      </c>
      <c r="E31" s="70">
        <f t="shared" si="7"/>
        <v>51123.74</v>
      </c>
      <c r="F31" s="70">
        <f t="shared" si="7"/>
        <v>51123.74</v>
      </c>
    </row>
    <row r="32" spans="1:6" x14ac:dyDescent="0.25">
      <c r="A32" s="68" t="s">
        <v>69</v>
      </c>
      <c r="B32" s="70">
        <f>[2]UKUPNO!$H$7+[2]UKUPNO!$I$7</f>
        <v>11230.669526491472</v>
      </c>
      <c r="C32" s="70">
        <v>36230.019999999997</v>
      </c>
      <c r="D32" s="70">
        <f>[1]UKUPNO!$H$7+[1]UKUPNO!$I$7</f>
        <v>51123.74</v>
      </c>
      <c r="E32" s="70">
        <f>[1]UKUPNO!$H$7+[1]UKUPNO!$I$7</f>
        <v>51123.74</v>
      </c>
      <c r="F32" s="70">
        <f>[1]UKUPNO!$H$7+[1]UKUPNO!$I$7</f>
        <v>51123.74</v>
      </c>
    </row>
    <row r="33" spans="1:6" x14ac:dyDescent="0.25">
      <c r="A33" s="62" t="s">
        <v>70</v>
      </c>
      <c r="B33" s="70">
        <f>B34+B35</f>
        <v>8667.3926604286989</v>
      </c>
      <c r="C33" s="70">
        <f t="shared" ref="C33:F33" si="8">C34+C35</f>
        <v>6692.02</v>
      </c>
      <c r="D33" s="70">
        <f t="shared" si="8"/>
        <v>5051.6399999999994</v>
      </c>
      <c r="E33" s="70">
        <f t="shared" si="8"/>
        <v>5051.6399999999994</v>
      </c>
      <c r="F33" s="70">
        <f t="shared" si="8"/>
        <v>5051.6399999999994</v>
      </c>
    </row>
    <row r="34" spans="1:6" x14ac:dyDescent="0.25">
      <c r="A34" s="68" t="s">
        <v>71</v>
      </c>
      <c r="B34" s="70">
        <f>[2]UKUPNO!$L$7</f>
        <v>7297.1108480987496</v>
      </c>
      <c r="C34" s="69">
        <v>5447</v>
      </c>
      <c r="D34" s="69">
        <f>[1]UKUPNO!$L$7</f>
        <v>5051.6399999999994</v>
      </c>
      <c r="E34" s="69">
        <f>[1]UKUPNO!$L$7</f>
        <v>5051.6399999999994</v>
      </c>
      <c r="F34" s="69">
        <f>[1]UKUPNO!$L$7</f>
        <v>5051.6399999999994</v>
      </c>
    </row>
    <row r="35" spans="1:6" ht="38.25" x14ac:dyDescent="0.25">
      <c r="A35" s="71" t="s">
        <v>83</v>
      </c>
      <c r="B35" s="70">
        <f>[2]UKUPNO!$M$7</f>
        <v>1370.2818123299489</v>
      </c>
      <c r="C35" s="70">
        <v>1245.02</v>
      </c>
      <c r="D35" s="70"/>
      <c r="E35" s="70"/>
      <c r="F35" s="70"/>
    </row>
    <row r="36" spans="1:6" ht="25.5" x14ac:dyDescent="0.25">
      <c r="A36" s="55" t="s">
        <v>72</v>
      </c>
      <c r="B36" s="70">
        <f>B37+B38+B39</f>
        <v>175915.252505143</v>
      </c>
      <c r="C36" s="70">
        <f t="shared" ref="C36:F36" si="9">C37+C38+C39</f>
        <v>248400.38999999998</v>
      </c>
      <c r="D36" s="70">
        <f t="shared" si="9"/>
        <v>263488.86</v>
      </c>
      <c r="E36" s="70">
        <f t="shared" si="9"/>
        <v>263488.86</v>
      </c>
      <c r="F36" s="70">
        <f t="shared" si="9"/>
        <v>263488.86</v>
      </c>
    </row>
    <row r="37" spans="1:6" ht="25.5" x14ac:dyDescent="0.25">
      <c r="A37" s="71" t="s">
        <v>73</v>
      </c>
      <c r="B37" s="70">
        <f>[2]UKUPNO!$N$7</f>
        <v>58276.876929457831</v>
      </c>
      <c r="C37" s="70">
        <v>67953.509999999995</v>
      </c>
      <c r="D37" s="70">
        <f>[1]UKUPNO!$N$7</f>
        <v>81094.5</v>
      </c>
      <c r="E37" s="70">
        <f>[1]UKUPNO!$N$7</f>
        <v>81094.5</v>
      </c>
      <c r="F37" s="70">
        <f>[1]UKUPNO!$N$7</f>
        <v>81094.5</v>
      </c>
    </row>
    <row r="38" spans="1:6" ht="25.5" x14ac:dyDescent="0.25">
      <c r="A38" s="71" t="s">
        <v>74</v>
      </c>
      <c r="B38" s="70">
        <f>[2]UKUPNO!$G$7</f>
        <v>114221.80901187868</v>
      </c>
      <c r="C38" s="70">
        <v>170283.36</v>
      </c>
      <c r="D38" s="70">
        <f>[1]UKUPNO!$G$7</f>
        <v>182394.36000000002</v>
      </c>
      <c r="E38" s="70">
        <f>[1]UKUPNO!$G$7</f>
        <v>182394.36000000002</v>
      </c>
      <c r="F38" s="70">
        <f>[1]UKUPNO!$G$7</f>
        <v>182394.36000000002</v>
      </c>
    </row>
    <row r="39" spans="1:6" ht="25.5" x14ac:dyDescent="0.25">
      <c r="A39" s="71" t="s">
        <v>84</v>
      </c>
      <c r="B39" s="70">
        <f>[2]UKUPNO!$O$7</f>
        <v>3416.5665638064902</v>
      </c>
      <c r="C39" s="70">
        <v>10163.52</v>
      </c>
      <c r="D39" s="70"/>
      <c r="E39" s="70"/>
      <c r="F39" s="70"/>
    </row>
    <row r="40" spans="1:6" x14ac:dyDescent="0.25">
      <c r="A40" s="66" t="s">
        <v>75</v>
      </c>
      <c r="B40" s="70">
        <f>B41+B42+B43</f>
        <v>1652865.3078935363</v>
      </c>
      <c r="C40" s="70">
        <f t="shared" ref="C40:F40" si="10">C41+C42+C43</f>
        <v>1900924.53</v>
      </c>
      <c r="D40" s="70">
        <f t="shared" si="10"/>
        <v>2090487.327641875</v>
      </c>
      <c r="E40" s="70">
        <f t="shared" si="10"/>
        <v>2090487.327641875</v>
      </c>
      <c r="F40" s="70">
        <f t="shared" si="10"/>
        <v>2090487.327641875</v>
      </c>
    </row>
    <row r="41" spans="1:6" x14ac:dyDescent="0.25">
      <c r="A41" s="68" t="s">
        <v>76</v>
      </c>
      <c r="B41" s="70">
        <f>[2]UKUPNO!$J$7+[2]UKUPNO!$K$7</f>
        <v>28829.619300000002</v>
      </c>
      <c r="C41" s="70">
        <v>28478.25</v>
      </c>
      <c r="D41" s="70">
        <f>[1]UKUPNO!$J$7+[1]UKUPNO!$K$7</f>
        <v>29029.326100000002</v>
      </c>
      <c r="E41" s="70">
        <f>[1]UKUPNO!$J$7+[1]UKUPNO!$K$7</f>
        <v>29029.326100000002</v>
      </c>
      <c r="F41" s="70">
        <f>[1]UKUPNO!$J$7+[1]UKUPNO!$K$7</f>
        <v>29029.326100000002</v>
      </c>
    </row>
    <row r="42" spans="1:6" x14ac:dyDescent="0.25">
      <c r="A42" s="68" t="s">
        <v>77</v>
      </c>
      <c r="B42" s="70">
        <f>[2]UKUPNO!$P$7</f>
        <v>1624035.6885935364</v>
      </c>
      <c r="C42" s="70">
        <v>1872275</v>
      </c>
      <c r="D42" s="70">
        <f>[1]UKUPNO!$P$7</f>
        <v>2061458.0015418751</v>
      </c>
      <c r="E42" s="70">
        <f>[1]UKUPNO!$P$7</f>
        <v>2061458.0015418751</v>
      </c>
      <c r="F42" s="70">
        <f>[1]UKUPNO!$P$7</f>
        <v>2061458.0015418751</v>
      </c>
    </row>
    <row r="43" spans="1:6" ht="25.5" x14ac:dyDescent="0.25">
      <c r="A43" s="71" t="s">
        <v>85</v>
      </c>
      <c r="B43" s="70">
        <f>[2]UKUPNO!$Q$7</f>
        <v>0</v>
      </c>
      <c r="C43" s="70">
        <v>171.28</v>
      </c>
      <c r="D43" s="70"/>
      <c r="E43" s="70"/>
      <c r="F43" s="70"/>
    </row>
    <row r="44" spans="1:6" x14ac:dyDescent="0.25">
      <c r="A44" s="66" t="s">
        <v>78</v>
      </c>
      <c r="B44" s="70">
        <f>B45+B46</f>
        <v>6717.1544229875899</v>
      </c>
      <c r="C44" s="70">
        <f t="shared" ref="C44:F44" si="11">C45+C46</f>
        <v>7693.63</v>
      </c>
      <c r="D44" s="70">
        <f t="shared" si="11"/>
        <v>1500</v>
      </c>
      <c r="E44" s="70">
        <f t="shared" si="11"/>
        <v>1500</v>
      </c>
      <c r="F44" s="70">
        <f t="shared" si="11"/>
        <v>1500</v>
      </c>
    </row>
    <row r="45" spans="1:6" x14ac:dyDescent="0.25">
      <c r="A45" s="68" t="s">
        <v>79</v>
      </c>
      <c r="B45" s="70">
        <f>[2]UKUPNO!$R$7</f>
        <v>6717.1544229875899</v>
      </c>
      <c r="C45" s="70">
        <v>4250</v>
      </c>
      <c r="D45" s="70">
        <f>[1]UKUPNO!$R$7</f>
        <v>1500</v>
      </c>
      <c r="E45" s="70">
        <f>[1]UKUPNO!$R$7</f>
        <v>1500</v>
      </c>
      <c r="F45" s="70">
        <f>[1]UKUPNO!$R$7</f>
        <v>1500</v>
      </c>
    </row>
    <row r="46" spans="1:6" ht="25.5" x14ac:dyDescent="0.25">
      <c r="A46" s="71" t="s">
        <v>86</v>
      </c>
      <c r="B46" s="70">
        <f>[2]UKUPNO!$S$7</f>
        <v>0</v>
      </c>
      <c r="C46" s="70">
        <v>3443.63</v>
      </c>
      <c r="D46" s="70"/>
      <c r="E46" s="70"/>
      <c r="F46" s="70"/>
    </row>
    <row r="47" spans="1:6" ht="38.25" x14ac:dyDescent="0.25">
      <c r="A47" s="66" t="s">
        <v>80</v>
      </c>
      <c r="B47" s="70">
        <f>B48+B49</f>
        <v>0</v>
      </c>
      <c r="C47" s="70">
        <f t="shared" ref="C47:F47" si="12">C48+C49</f>
        <v>0</v>
      </c>
      <c r="D47" s="70">
        <f t="shared" si="12"/>
        <v>0</v>
      </c>
      <c r="E47" s="70">
        <f t="shared" si="12"/>
        <v>0</v>
      </c>
      <c r="F47" s="70">
        <f t="shared" si="12"/>
        <v>0</v>
      </c>
    </row>
    <row r="48" spans="1:6" ht="38.25" x14ac:dyDescent="0.25">
      <c r="A48" s="72" t="s">
        <v>87</v>
      </c>
      <c r="B48" s="70">
        <f>[2]UKUPNO!$T$7</f>
        <v>0</v>
      </c>
      <c r="C48" s="69"/>
      <c r="D48" s="69">
        <f>[1]UKUPNO!$T$7</f>
        <v>0</v>
      </c>
      <c r="E48" s="69">
        <f>[1]UKUPNO!$T$7</f>
        <v>0</v>
      </c>
      <c r="F48" s="69">
        <f>[1]UKUPNO!$T$7</f>
        <v>0</v>
      </c>
    </row>
    <row r="49" spans="1:6" ht="51" x14ac:dyDescent="0.25">
      <c r="A49" s="72" t="s">
        <v>88</v>
      </c>
      <c r="B49" s="70">
        <f>[2]UKUPNO!$U$7</f>
        <v>0</v>
      </c>
      <c r="C49" s="69"/>
      <c r="D49" s="69">
        <f>[1]UKUPNO!$T$7</f>
        <v>0</v>
      </c>
      <c r="E49" s="69">
        <f>[1]UKUPNO!$T$7</f>
        <v>0</v>
      </c>
      <c r="F49" s="69">
        <f>[1]UKUPNO!$T$7</f>
        <v>0</v>
      </c>
    </row>
  </sheetData>
  <mergeCells count="6">
    <mergeCell ref="A27:F27"/>
    <mergeCell ref="A1:F1"/>
    <mergeCell ref="A2:F2"/>
    <mergeCell ref="A4:F4"/>
    <mergeCell ref="A6:F6"/>
    <mergeCell ref="A8:F8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4294967294" vertic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195C1E-3341-455D-9453-20A7F8A1AF8F}">
  <sheetPr>
    <pageSetUpPr fitToPage="1"/>
  </sheetPr>
  <dimension ref="A1:I14"/>
  <sheetViews>
    <sheetView zoomScaleNormal="100" workbookViewId="0">
      <selection activeCell="A2" sqref="A2:I2"/>
    </sheetView>
  </sheetViews>
  <sheetFormatPr defaultRowHeight="15" x14ac:dyDescent="0.25"/>
  <cols>
    <col min="1" max="1" width="37.7109375" style="1" customWidth="1"/>
    <col min="2" max="6" width="25.28515625" style="1" customWidth="1"/>
    <col min="7" max="16384" width="9.140625" style="1"/>
  </cols>
  <sheetData>
    <row r="1" spans="1:9" ht="18" customHeight="1" x14ac:dyDescent="0.25">
      <c r="A1" s="95" t="s">
        <v>167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95"/>
    </row>
    <row r="3" spans="1:9" ht="18" customHeight="1" x14ac:dyDescent="0.25">
      <c r="A3" s="3"/>
      <c r="B3" s="3"/>
      <c r="C3" s="3"/>
      <c r="D3" s="3"/>
      <c r="E3" s="3"/>
      <c r="F3" s="3"/>
    </row>
    <row r="4" spans="1:9" ht="15.75" x14ac:dyDescent="0.25">
      <c r="A4" s="95" t="s">
        <v>9</v>
      </c>
      <c r="B4" s="95"/>
      <c r="C4" s="95"/>
      <c r="D4" s="95"/>
      <c r="E4" s="96"/>
      <c r="F4" s="96"/>
    </row>
    <row r="5" spans="1:9" ht="18" x14ac:dyDescent="0.25">
      <c r="A5" s="3"/>
      <c r="B5" s="3"/>
      <c r="C5" s="3"/>
      <c r="D5" s="3"/>
      <c r="E5" s="4"/>
      <c r="F5" s="4"/>
    </row>
    <row r="6" spans="1:9" ht="18" customHeight="1" x14ac:dyDescent="0.25">
      <c r="A6" s="95" t="s">
        <v>37</v>
      </c>
      <c r="B6" s="97"/>
      <c r="C6" s="97"/>
      <c r="D6" s="97"/>
      <c r="E6" s="97"/>
      <c r="F6" s="97"/>
    </row>
    <row r="7" spans="1:9" ht="18" x14ac:dyDescent="0.25">
      <c r="A7" s="3"/>
      <c r="B7" s="3"/>
      <c r="C7" s="3"/>
      <c r="D7" s="3"/>
      <c r="E7" s="4"/>
      <c r="F7" s="4"/>
    </row>
    <row r="8" spans="1:9" ht="15.75" x14ac:dyDescent="0.25">
      <c r="A8" s="95" t="s">
        <v>89</v>
      </c>
      <c r="B8" s="121"/>
      <c r="C8" s="121"/>
      <c r="D8" s="121"/>
      <c r="E8" s="121"/>
      <c r="F8" s="121"/>
    </row>
    <row r="9" spans="1:9" ht="18" x14ac:dyDescent="0.25">
      <c r="A9" s="3"/>
      <c r="B9" s="3"/>
      <c r="C9" s="3"/>
      <c r="D9" s="3"/>
      <c r="E9" s="4"/>
      <c r="F9" s="4"/>
    </row>
    <row r="10" spans="1:9" ht="25.5" x14ac:dyDescent="0.25">
      <c r="A10" s="48" t="s">
        <v>67</v>
      </c>
      <c r="B10" s="49" t="s">
        <v>42</v>
      </c>
      <c r="C10" s="48" t="s">
        <v>13</v>
      </c>
      <c r="D10" s="48" t="s">
        <v>43</v>
      </c>
      <c r="E10" s="48" t="s">
        <v>44</v>
      </c>
      <c r="F10" s="48" t="s">
        <v>45</v>
      </c>
    </row>
    <row r="11" spans="1:9" ht="15.75" customHeight="1" x14ac:dyDescent="0.25">
      <c r="A11" s="55" t="s">
        <v>90</v>
      </c>
      <c r="B11" s="70">
        <f>'[1]Prihodi i rashodi po izvorima'!B30</f>
        <v>1855395.777008587</v>
      </c>
      <c r="C11" s="69">
        <f>'[1]Prihodi i rashodi po izvorima'!C30</f>
        <v>2199940.59</v>
      </c>
      <c r="D11" s="69">
        <f>'[1]Prihodi i rashodi po izvorima'!D30</f>
        <v>2411651.5676418748</v>
      </c>
      <c r="E11" s="69">
        <f>'[1]Prihodi i rashodi po izvorima'!E30</f>
        <v>2411651.5676418748</v>
      </c>
      <c r="F11" s="69">
        <f>'[1]Prihodi i rashodi po izvorima'!F30</f>
        <v>2411651.5676418748</v>
      </c>
    </row>
    <row r="12" spans="1:9" ht="15.75" customHeight="1" x14ac:dyDescent="0.25">
      <c r="A12" s="55" t="s">
        <v>91</v>
      </c>
      <c r="B12" s="70">
        <f>B11-B14</f>
        <v>1854578.6070085871</v>
      </c>
      <c r="C12" s="70">
        <f t="shared" ref="C12:F12" si="0">C11-C14</f>
        <v>2199940.59</v>
      </c>
      <c r="D12" s="70">
        <f t="shared" si="0"/>
        <v>2408401.5676418748</v>
      </c>
      <c r="E12" s="70">
        <f t="shared" si="0"/>
        <v>2408401.5676418748</v>
      </c>
      <c r="F12" s="70">
        <f t="shared" si="0"/>
        <v>2408401.5676418748</v>
      </c>
    </row>
    <row r="13" spans="1:9" x14ac:dyDescent="0.25">
      <c r="A13" s="71" t="s">
        <v>92</v>
      </c>
      <c r="B13" s="70">
        <f>B12</f>
        <v>1854578.6070085871</v>
      </c>
      <c r="C13" s="70">
        <f t="shared" ref="C13:F13" si="1">C12</f>
        <v>2199940.59</v>
      </c>
      <c r="D13" s="70">
        <f t="shared" si="1"/>
        <v>2408401.5676418748</v>
      </c>
      <c r="E13" s="70">
        <f t="shared" si="1"/>
        <v>2408401.5676418748</v>
      </c>
      <c r="F13" s="70">
        <f t="shared" si="1"/>
        <v>2408401.5676418748</v>
      </c>
    </row>
    <row r="14" spans="1:9" ht="25.5" x14ac:dyDescent="0.25">
      <c r="A14" s="71" t="s">
        <v>93</v>
      </c>
      <c r="B14" s="70">
        <v>817.17</v>
      </c>
      <c r="C14" s="69">
        <v>0</v>
      </c>
      <c r="D14" s="69">
        <v>3250</v>
      </c>
      <c r="E14" s="69">
        <v>3250</v>
      </c>
      <c r="F14" s="69">
        <v>3250</v>
      </c>
    </row>
  </sheetData>
  <mergeCells count="5">
    <mergeCell ref="A1:I1"/>
    <mergeCell ref="A2:I2"/>
    <mergeCell ref="A4:F4"/>
    <mergeCell ref="A6:F6"/>
    <mergeCell ref="A8:F8"/>
  </mergeCells>
  <pageMargins left="0.7" right="0.7" top="0.75" bottom="0.75" header="0.3" footer="0.3"/>
  <pageSetup paperSize="9" scale="68" orientation="landscape" horizontalDpi="4294967294" vertic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3B3D5-10AD-4FC8-9017-B86D38348467}">
  <sheetPr>
    <pageSetUpPr fitToPage="1"/>
  </sheetPr>
  <dimension ref="A1:I14"/>
  <sheetViews>
    <sheetView workbookViewId="0">
      <selection activeCell="A2" sqref="A2:I2"/>
    </sheetView>
  </sheetViews>
  <sheetFormatPr defaultRowHeight="15" x14ac:dyDescent="0.25"/>
  <cols>
    <col min="1" max="1" width="7.42578125" style="1" bestFit="1" customWidth="1"/>
    <col min="2" max="2" width="8.42578125" style="1" bestFit="1" customWidth="1"/>
    <col min="3" max="8" width="25.28515625" style="1" customWidth="1"/>
    <col min="9" max="16384" width="9.140625" style="1"/>
  </cols>
  <sheetData>
    <row r="1" spans="1:9" ht="18" customHeight="1" x14ac:dyDescent="0.25">
      <c r="A1" s="95" t="s">
        <v>168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95"/>
    </row>
    <row r="3" spans="1:9" ht="18" customHeight="1" x14ac:dyDescent="0.25">
      <c r="A3" s="3"/>
      <c r="B3" s="3"/>
      <c r="C3" s="3"/>
      <c r="D3" s="3"/>
      <c r="E3" s="3"/>
      <c r="F3" s="3"/>
      <c r="G3" s="3"/>
      <c r="H3" s="3"/>
    </row>
    <row r="4" spans="1:9" ht="15.75" customHeight="1" x14ac:dyDescent="0.25">
      <c r="A4" s="95" t="s">
        <v>9</v>
      </c>
      <c r="B4" s="95"/>
      <c r="C4" s="95"/>
      <c r="D4" s="95"/>
      <c r="E4" s="95"/>
      <c r="F4" s="95"/>
      <c r="G4" s="95"/>
      <c r="H4" s="95"/>
    </row>
    <row r="5" spans="1:9" ht="18" x14ac:dyDescent="0.25">
      <c r="A5" s="3"/>
      <c r="B5" s="3"/>
      <c r="C5" s="3"/>
      <c r="D5" s="3"/>
      <c r="E5" s="3"/>
      <c r="F5" s="3"/>
      <c r="G5" s="4"/>
      <c r="H5" s="4"/>
    </row>
    <row r="6" spans="1:9" ht="18" customHeight="1" x14ac:dyDescent="0.25">
      <c r="A6" s="95" t="s">
        <v>94</v>
      </c>
      <c r="B6" s="95"/>
      <c r="C6" s="95"/>
      <c r="D6" s="95"/>
      <c r="E6" s="95"/>
      <c r="F6" s="95"/>
      <c r="G6" s="95"/>
      <c r="H6" s="95"/>
    </row>
    <row r="7" spans="1:9" ht="18" x14ac:dyDescent="0.25">
      <c r="A7" s="3"/>
      <c r="B7" s="3"/>
      <c r="C7" s="3"/>
      <c r="D7" s="3"/>
      <c r="E7" s="3"/>
      <c r="F7" s="3"/>
      <c r="G7" s="4"/>
      <c r="H7" s="4"/>
    </row>
    <row r="8" spans="1:9" ht="25.5" x14ac:dyDescent="0.25">
      <c r="A8" s="48" t="s">
        <v>39</v>
      </c>
      <c r="B8" s="49" t="s">
        <v>40</v>
      </c>
      <c r="C8" s="49" t="s">
        <v>95</v>
      </c>
      <c r="D8" s="49" t="s">
        <v>42</v>
      </c>
      <c r="E8" s="48" t="s">
        <v>13</v>
      </c>
      <c r="F8" s="48" t="s">
        <v>43</v>
      </c>
      <c r="G8" s="48" t="s">
        <v>44</v>
      </c>
      <c r="H8" s="48" t="s">
        <v>45</v>
      </c>
    </row>
    <row r="9" spans="1:9" x14ac:dyDescent="0.25">
      <c r="A9" s="50"/>
      <c r="B9" s="51"/>
      <c r="C9" s="52" t="s">
        <v>96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</row>
    <row r="10" spans="1:9" ht="25.5" x14ac:dyDescent="0.25">
      <c r="A10" s="55">
        <v>8</v>
      </c>
      <c r="B10" s="55"/>
      <c r="C10" s="55" t="s">
        <v>97</v>
      </c>
      <c r="D10" s="75">
        <v>0</v>
      </c>
      <c r="E10" s="75">
        <v>0</v>
      </c>
      <c r="F10" s="75">
        <v>0</v>
      </c>
      <c r="G10" s="75">
        <v>0</v>
      </c>
      <c r="H10" s="75">
        <v>0</v>
      </c>
    </row>
    <row r="11" spans="1:9" x14ac:dyDescent="0.25">
      <c r="A11" s="55"/>
      <c r="B11" s="57">
        <v>84</v>
      </c>
      <c r="C11" s="57" t="s">
        <v>98</v>
      </c>
      <c r="D11" s="75">
        <v>0</v>
      </c>
      <c r="E11" s="75">
        <v>0</v>
      </c>
      <c r="F11" s="75">
        <v>0</v>
      </c>
      <c r="G11" s="75">
        <v>0</v>
      </c>
      <c r="H11" s="75">
        <v>0</v>
      </c>
    </row>
    <row r="12" spans="1:9" x14ac:dyDescent="0.25">
      <c r="A12" s="55"/>
      <c r="B12" s="57"/>
      <c r="C12" s="52" t="s">
        <v>99</v>
      </c>
      <c r="D12" s="75">
        <v>0</v>
      </c>
      <c r="E12" s="75">
        <v>0</v>
      </c>
      <c r="F12" s="75">
        <v>0</v>
      </c>
      <c r="G12" s="75">
        <v>0</v>
      </c>
      <c r="H12" s="75">
        <v>0</v>
      </c>
    </row>
    <row r="13" spans="1:9" ht="25.5" x14ac:dyDescent="0.25">
      <c r="A13" s="61">
        <v>5</v>
      </c>
      <c r="B13" s="61"/>
      <c r="C13" s="62" t="s">
        <v>100</v>
      </c>
      <c r="D13" s="75">
        <v>0</v>
      </c>
      <c r="E13" s="75">
        <v>0</v>
      </c>
      <c r="F13" s="75">
        <v>0</v>
      </c>
      <c r="G13" s="75">
        <v>0</v>
      </c>
      <c r="H13" s="75">
        <v>0</v>
      </c>
    </row>
    <row r="14" spans="1:9" ht="25.5" x14ac:dyDescent="0.25">
      <c r="A14" s="57"/>
      <c r="B14" s="57">
        <v>54</v>
      </c>
      <c r="C14" s="63" t="s">
        <v>101</v>
      </c>
      <c r="D14" s="75">
        <v>0</v>
      </c>
      <c r="E14" s="75">
        <v>0</v>
      </c>
      <c r="F14" s="75">
        <v>0</v>
      </c>
      <c r="G14" s="75">
        <v>0</v>
      </c>
      <c r="H14" s="75">
        <v>0</v>
      </c>
    </row>
  </sheetData>
  <mergeCells count="4">
    <mergeCell ref="A1:I1"/>
    <mergeCell ref="A2:I2"/>
    <mergeCell ref="A4:H4"/>
    <mergeCell ref="A6:H6"/>
  </mergeCells>
  <pageMargins left="0.7" right="0.7" top="0.75" bottom="0.75" header="0.3" footer="0.3"/>
  <pageSetup paperSize="9" scale="73" orientation="landscape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AFF29-8187-44E7-B548-938E3D17FB21}">
  <sheetPr>
    <pageSetUpPr fitToPage="1"/>
  </sheetPr>
  <dimension ref="A1:I16"/>
  <sheetViews>
    <sheetView workbookViewId="0">
      <selection activeCell="A2" sqref="A2:I2"/>
    </sheetView>
  </sheetViews>
  <sheetFormatPr defaultRowHeight="15" x14ac:dyDescent="0.25"/>
  <cols>
    <col min="1" max="6" width="25.28515625" style="1" customWidth="1"/>
    <col min="7" max="16384" width="9.140625" style="1"/>
  </cols>
  <sheetData>
    <row r="1" spans="1:9" ht="14.25" customHeight="1" x14ac:dyDescent="0.25">
      <c r="A1" s="95" t="s">
        <v>167</v>
      </c>
      <c r="B1" s="95"/>
      <c r="C1" s="95"/>
      <c r="D1" s="95"/>
      <c r="E1" s="95"/>
      <c r="F1" s="95"/>
      <c r="G1" s="95"/>
      <c r="H1" s="95"/>
      <c r="I1" s="95"/>
    </row>
    <row r="2" spans="1:9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95"/>
    </row>
    <row r="3" spans="1:9" ht="18" customHeight="1" x14ac:dyDescent="0.25">
      <c r="A3" s="76"/>
      <c r="B3" s="76"/>
      <c r="C3" s="76"/>
      <c r="D3" s="76"/>
      <c r="E3" s="76"/>
      <c r="F3" s="76"/>
      <c r="G3" s="76"/>
      <c r="H3" s="76"/>
      <c r="I3" s="76"/>
    </row>
    <row r="4" spans="1:9" ht="15.75" customHeight="1" x14ac:dyDescent="0.25">
      <c r="A4" s="95" t="s">
        <v>9</v>
      </c>
      <c r="B4" s="95"/>
      <c r="C4" s="95"/>
      <c r="D4" s="95"/>
      <c r="E4" s="95"/>
      <c r="F4" s="95"/>
    </row>
    <row r="5" spans="1:9" ht="18" x14ac:dyDescent="0.25">
      <c r="A5" s="3"/>
      <c r="B5" s="3"/>
      <c r="C5" s="3"/>
      <c r="D5" s="3"/>
      <c r="E5" s="4"/>
      <c r="F5" s="4"/>
    </row>
    <row r="6" spans="1:9" ht="18" customHeight="1" x14ac:dyDescent="0.25">
      <c r="A6" s="95" t="s">
        <v>102</v>
      </c>
      <c r="B6" s="95"/>
      <c r="C6" s="95"/>
      <c r="D6" s="95"/>
      <c r="E6" s="95"/>
      <c r="F6" s="95"/>
    </row>
    <row r="7" spans="1:9" ht="18" x14ac:dyDescent="0.25">
      <c r="A7" s="3"/>
      <c r="B7" s="3"/>
      <c r="C7" s="3"/>
      <c r="D7" s="3"/>
      <c r="E7" s="4"/>
      <c r="F7" s="4"/>
    </row>
    <row r="8" spans="1:9" ht="25.5" x14ac:dyDescent="0.25">
      <c r="A8" s="49" t="s">
        <v>67</v>
      </c>
      <c r="B8" s="49" t="s">
        <v>42</v>
      </c>
      <c r="C8" s="48" t="s">
        <v>13</v>
      </c>
      <c r="D8" s="48" t="s">
        <v>43</v>
      </c>
      <c r="E8" s="48" t="s">
        <v>44</v>
      </c>
      <c r="F8" s="48" t="s">
        <v>45</v>
      </c>
    </row>
    <row r="9" spans="1:9" x14ac:dyDescent="0.25">
      <c r="A9" s="55" t="s">
        <v>96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</row>
    <row r="10" spans="1:9" ht="25.5" x14ac:dyDescent="0.25">
      <c r="A10" s="55" t="s">
        <v>103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</row>
    <row r="11" spans="1:9" ht="25.5" x14ac:dyDescent="0.25">
      <c r="A11" s="71" t="s">
        <v>104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</row>
    <row r="12" spans="1:9" x14ac:dyDescent="0.25">
      <c r="A12" s="55" t="s">
        <v>99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</row>
    <row r="13" spans="1:9" x14ac:dyDescent="0.25">
      <c r="A13" s="62" t="s">
        <v>68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</row>
    <row r="14" spans="1:9" x14ac:dyDescent="0.25">
      <c r="A14" s="68" t="s">
        <v>69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</row>
    <row r="15" spans="1:9" x14ac:dyDescent="0.25">
      <c r="A15" s="62" t="s">
        <v>70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</row>
    <row r="16" spans="1:9" x14ac:dyDescent="0.25">
      <c r="A16" s="68" t="s">
        <v>71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</row>
  </sheetData>
  <mergeCells count="4">
    <mergeCell ref="A1:I1"/>
    <mergeCell ref="A2:I2"/>
    <mergeCell ref="A4:F4"/>
    <mergeCell ref="A6:F6"/>
  </mergeCells>
  <pageMargins left="0.7" right="0.7" top="0.75" bottom="0.75" header="0.3" footer="0.3"/>
  <pageSetup paperSize="9" scale="72" orientation="landscape" horizontalDpi="4294967294" verticalDpi="4294967294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99FE5-4CB7-490A-8786-FC4546A05A64}">
  <sheetPr filterMode="1"/>
  <dimension ref="A1:M492"/>
  <sheetViews>
    <sheetView zoomScaleNormal="100" workbookViewId="0">
      <pane ySplit="6" topLeftCell="A152" activePane="bottomLeft" state="frozen"/>
      <selection pane="bottomLeft" activeCell="P3" sqref="P3"/>
    </sheetView>
  </sheetViews>
  <sheetFormatPr defaultColWidth="9.140625" defaultRowHeight="15" x14ac:dyDescent="0.25"/>
  <cols>
    <col min="1" max="1" width="7.42578125" style="77" bestFit="1" customWidth="1"/>
    <col min="2" max="2" width="8.42578125" style="77" bestFit="1" customWidth="1"/>
    <col min="3" max="3" width="8.7109375" style="77" customWidth="1"/>
    <col min="4" max="4" width="30" style="77" customWidth="1"/>
    <col min="5" max="9" width="19.7109375" style="77" customWidth="1"/>
    <col min="10" max="10" width="0.140625" style="77" customWidth="1"/>
    <col min="11" max="11" width="0.28515625" style="77" customWidth="1"/>
    <col min="12" max="12" width="4.85546875" style="77" customWidth="1"/>
    <col min="13" max="13" width="11.85546875" style="77" customWidth="1"/>
    <col min="14" max="16384" width="9.140625" style="77"/>
  </cols>
  <sheetData>
    <row r="1" spans="1:13" ht="18" customHeight="1" x14ac:dyDescent="0.25">
      <c r="A1" s="95" t="s">
        <v>167</v>
      </c>
      <c r="B1" s="95"/>
      <c r="C1" s="95"/>
      <c r="D1" s="95"/>
      <c r="E1" s="95"/>
      <c r="F1" s="95"/>
      <c r="G1" s="95"/>
      <c r="H1" s="95"/>
      <c r="I1" s="95"/>
    </row>
    <row r="2" spans="1:13" ht="18" customHeight="1" x14ac:dyDescent="0.25">
      <c r="A2" s="95" t="s">
        <v>8</v>
      </c>
      <c r="B2" s="95"/>
      <c r="C2" s="95"/>
      <c r="D2" s="95"/>
      <c r="E2" s="95"/>
      <c r="F2" s="95"/>
      <c r="G2" s="95"/>
      <c r="H2" s="95"/>
      <c r="I2" s="95"/>
    </row>
    <row r="3" spans="1:13" ht="18" x14ac:dyDescent="0.25">
      <c r="A3" s="3"/>
      <c r="B3" s="3"/>
      <c r="C3" s="3"/>
      <c r="D3" s="3"/>
      <c r="E3" s="3"/>
      <c r="F3" s="3"/>
      <c r="G3" s="3"/>
      <c r="H3" s="4"/>
      <c r="I3" s="4"/>
    </row>
    <row r="4" spans="1:13" ht="18" customHeight="1" x14ac:dyDescent="0.25">
      <c r="A4" s="95" t="s">
        <v>105</v>
      </c>
      <c r="B4" s="121"/>
      <c r="C4" s="121"/>
      <c r="D4" s="121"/>
      <c r="E4" s="121"/>
      <c r="F4" s="121"/>
      <c r="G4" s="121"/>
      <c r="H4" s="121"/>
      <c r="I4" s="121"/>
    </row>
    <row r="5" spans="1:13" ht="18.75" thickBot="1" x14ac:dyDescent="0.3">
      <c r="A5" s="3"/>
      <c r="B5" s="3"/>
      <c r="C5" s="3"/>
      <c r="D5" s="3"/>
      <c r="E5" s="3"/>
      <c r="F5" s="3"/>
      <c r="G5" s="3"/>
      <c r="H5" s="4"/>
      <c r="I5" s="4"/>
    </row>
    <row r="6" spans="1:13" ht="26.25" thickBot="1" x14ac:dyDescent="0.3">
      <c r="A6" s="122" t="s">
        <v>106</v>
      </c>
      <c r="B6" s="123"/>
      <c r="C6" s="124"/>
      <c r="D6" s="49" t="s">
        <v>107</v>
      </c>
      <c r="E6" s="49" t="s">
        <v>42</v>
      </c>
      <c r="F6" s="48" t="s">
        <v>13</v>
      </c>
      <c r="G6" s="48" t="s">
        <v>43</v>
      </c>
      <c r="H6" s="48" t="s">
        <v>44</v>
      </c>
      <c r="I6" s="48" t="s">
        <v>45</v>
      </c>
      <c r="M6" s="78" t="s">
        <v>108</v>
      </c>
    </row>
    <row r="7" spans="1:13" x14ac:dyDescent="0.25">
      <c r="A7" s="125" t="s">
        <v>109</v>
      </c>
      <c r="B7" s="126"/>
      <c r="C7" s="127"/>
      <c r="D7" s="79" t="s">
        <v>110</v>
      </c>
      <c r="E7" s="80">
        <f>E8+E119+E130+E141</f>
        <v>1673457.7941469243</v>
      </c>
      <c r="F7" s="80">
        <f>F8+F119+F130+F141</f>
        <v>1963693.77</v>
      </c>
      <c r="G7" s="80">
        <f>G8+G119+G130+G141</f>
        <v>2139382.0001449999</v>
      </c>
      <c r="H7" s="80">
        <f>H8+H119+H130+H141</f>
        <v>2139382.0001449999</v>
      </c>
      <c r="I7" s="80">
        <f>I8+I119+I130+I141</f>
        <v>2139382.0001449999</v>
      </c>
      <c r="M7" s="81">
        <f>IF(E7+F7+G7+H7+I7=0,0,1)</f>
        <v>1</v>
      </c>
    </row>
    <row r="8" spans="1:13" x14ac:dyDescent="0.25">
      <c r="A8" s="128" t="s">
        <v>111</v>
      </c>
      <c r="B8" s="129"/>
      <c r="C8" s="130"/>
      <c r="D8" s="82" t="s">
        <v>112</v>
      </c>
      <c r="E8" s="83">
        <f>E9+E19+E29+E39+E49+E59+E69+E79+E89+E99+E109</f>
        <v>1645584.9824142279</v>
      </c>
      <c r="F8" s="83">
        <f t="shared" ref="F8:I8" si="0">F9+F19+F29+F39+F49+F59+F69+F79+F89+F99+F109</f>
        <v>1813124.77</v>
      </c>
      <c r="G8" s="83">
        <f t="shared" si="0"/>
        <v>1984894</v>
      </c>
      <c r="H8" s="83">
        <f t="shared" si="0"/>
        <v>1984894</v>
      </c>
      <c r="I8" s="83">
        <f t="shared" si="0"/>
        <v>1984894</v>
      </c>
      <c r="M8" s="81">
        <f>IF(E8+F8+G8+H8+I8=0,0,1)</f>
        <v>1</v>
      </c>
    </row>
    <row r="9" spans="1:13" x14ac:dyDescent="0.25">
      <c r="A9" s="137" t="s">
        <v>113</v>
      </c>
      <c r="B9" s="138"/>
      <c r="C9" s="139"/>
      <c r="D9" s="84" t="s">
        <v>114</v>
      </c>
      <c r="E9" s="56">
        <f>E10+E16</f>
        <v>897.99323113677065</v>
      </c>
      <c r="F9" s="56">
        <f t="shared" ref="F9:I9" si="1">F10+F16</f>
        <v>253</v>
      </c>
      <c r="G9" s="56">
        <f t="shared" si="1"/>
        <v>701.64</v>
      </c>
      <c r="H9" s="56">
        <f t="shared" si="1"/>
        <v>701.64</v>
      </c>
      <c r="I9" s="56">
        <f t="shared" si="1"/>
        <v>701.64</v>
      </c>
      <c r="M9" s="81">
        <f t="shared" ref="M9:M122" si="2">IF(E9+F9+G9+H9+I9=0,0,1)</f>
        <v>1</v>
      </c>
    </row>
    <row r="10" spans="1:13" x14ac:dyDescent="0.25">
      <c r="A10" s="131">
        <v>3</v>
      </c>
      <c r="B10" s="132"/>
      <c r="C10" s="133"/>
      <c r="D10" s="85" t="s">
        <v>57</v>
      </c>
      <c r="E10" s="56">
        <f>SUM(E11:E15)</f>
        <v>897.99323113677065</v>
      </c>
      <c r="F10" s="56">
        <f t="shared" ref="F10:I10" si="3">SUM(F11:F15)</f>
        <v>253</v>
      </c>
      <c r="G10" s="56">
        <f t="shared" si="3"/>
        <v>701.64</v>
      </c>
      <c r="H10" s="56">
        <f t="shared" si="3"/>
        <v>701.64</v>
      </c>
      <c r="I10" s="56">
        <f t="shared" si="3"/>
        <v>701.64</v>
      </c>
      <c r="M10" s="81">
        <f t="shared" si="2"/>
        <v>1</v>
      </c>
    </row>
    <row r="11" spans="1:13" x14ac:dyDescent="0.25">
      <c r="A11" s="131">
        <v>31</v>
      </c>
      <c r="B11" s="132"/>
      <c r="C11" s="133"/>
      <c r="D11" s="85" t="s">
        <v>58</v>
      </c>
      <c r="E11" s="56">
        <f>'[3]1'!$L$9</f>
        <v>173.79520870661611</v>
      </c>
      <c r="F11" s="56"/>
      <c r="G11" s="56">
        <f>[4]UKUPNO!$L$9</f>
        <v>0</v>
      </c>
      <c r="H11" s="56">
        <f>[4]UKUPNO!$L$9</f>
        <v>0</v>
      </c>
      <c r="I11" s="56">
        <f>[4]UKUPNO!$L$9</f>
        <v>0</v>
      </c>
      <c r="M11" s="81">
        <f t="shared" si="2"/>
        <v>1</v>
      </c>
    </row>
    <row r="12" spans="1:13" x14ac:dyDescent="0.25">
      <c r="A12" s="131">
        <v>32</v>
      </c>
      <c r="B12" s="132"/>
      <c r="C12" s="133"/>
      <c r="D12" s="85" t="s">
        <v>59</v>
      </c>
      <c r="E12" s="56">
        <f>'[3]1'!$L$21</f>
        <v>717.98924945251838</v>
      </c>
      <c r="F12" s="56">
        <v>238</v>
      </c>
      <c r="G12" s="56">
        <f>[4]UKUPNO!$L$46</f>
        <v>681.64</v>
      </c>
      <c r="H12" s="56">
        <f>[4]UKUPNO!$L$46</f>
        <v>681.64</v>
      </c>
      <c r="I12" s="56">
        <f>[4]UKUPNO!$L$46</f>
        <v>681.64</v>
      </c>
      <c r="M12" s="81">
        <f t="shared" si="2"/>
        <v>1</v>
      </c>
    </row>
    <row r="13" spans="1:13" x14ac:dyDescent="0.25">
      <c r="A13" s="131">
        <v>34</v>
      </c>
      <c r="B13" s="132"/>
      <c r="C13" s="133"/>
      <c r="D13" s="86" t="s">
        <v>60</v>
      </c>
      <c r="E13" s="56">
        <f>'[3]1'!$L$54</f>
        <v>6.2087729776362064</v>
      </c>
      <c r="F13" s="56">
        <v>15</v>
      </c>
      <c r="G13" s="56">
        <f>[4]UKUPNO!$L$426</f>
        <v>20</v>
      </c>
      <c r="H13" s="56">
        <f>[4]UKUPNO!$L$426</f>
        <v>20</v>
      </c>
      <c r="I13" s="56">
        <f>[4]UKUPNO!$L$426</f>
        <v>20</v>
      </c>
      <c r="M13" s="81">
        <f t="shared" si="2"/>
        <v>1</v>
      </c>
    </row>
    <row r="14" spans="1:13" ht="38.25" hidden="1" x14ac:dyDescent="0.25">
      <c r="A14" s="131">
        <v>37</v>
      </c>
      <c r="B14" s="132"/>
      <c r="C14" s="133"/>
      <c r="D14" s="86" t="s">
        <v>61</v>
      </c>
      <c r="E14" s="56">
        <f>'[3]1'!$L$58</f>
        <v>0</v>
      </c>
      <c r="F14" s="56"/>
      <c r="G14" s="56">
        <f>[4]UKUPNO!$L$440</f>
        <v>0</v>
      </c>
      <c r="H14" s="56">
        <f>[4]UKUPNO!$L$440</f>
        <v>0</v>
      </c>
      <c r="I14" s="56">
        <f>[4]UKUPNO!$L$440</f>
        <v>0</v>
      </c>
      <c r="M14" s="81">
        <f t="shared" si="2"/>
        <v>0</v>
      </c>
    </row>
    <row r="15" spans="1:13" hidden="1" x14ac:dyDescent="0.25">
      <c r="A15" s="131">
        <v>38</v>
      </c>
      <c r="B15" s="132"/>
      <c r="C15" s="133"/>
      <c r="D15" s="86" t="s">
        <v>62</v>
      </c>
      <c r="E15" s="56">
        <f>'[3]1'!$L$62</f>
        <v>0</v>
      </c>
      <c r="F15" s="56"/>
      <c r="G15" s="56">
        <f>[4]UKUPNO!$L$459</f>
        <v>0</v>
      </c>
      <c r="H15" s="56">
        <f>[4]UKUPNO!$L$459</f>
        <v>0</v>
      </c>
      <c r="I15" s="56">
        <f>[4]UKUPNO!$L$459</f>
        <v>0</v>
      </c>
      <c r="M15" s="81">
        <f t="shared" si="2"/>
        <v>0</v>
      </c>
    </row>
    <row r="16" spans="1:13" ht="25.5" hidden="1" x14ac:dyDescent="0.25">
      <c r="A16" s="131">
        <v>4</v>
      </c>
      <c r="B16" s="132"/>
      <c r="C16" s="133"/>
      <c r="D16" s="85" t="s">
        <v>63</v>
      </c>
      <c r="E16" s="56">
        <f>SUM(E17:E18)</f>
        <v>0</v>
      </c>
      <c r="F16" s="56">
        <f t="shared" ref="F16:I16" si="4">SUM(F17:F18)</f>
        <v>0</v>
      </c>
      <c r="G16" s="56">
        <f t="shared" si="4"/>
        <v>0</v>
      </c>
      <c r="H16" s="56">
        <f t="shared" si="4"/>
        <v>0</v>
      </c>
      <c r="I16" s="56">
        <f t="shared" si="4"/>
        <v>0</v>
      </c>
      <c r="M16" s="81">
        <f t="shared" si="2"/>
        <v>0</v>
      </c>
    </row>
    <row r="17" spans="1:13" ht="25.5" hidden="1" x14ac:dyDescent="0.25">
      <c r="A17" s="131">
        <v>42</v>
      </c>
      <c r="B17" s="132"/>
      <c r="C17" s="133"/>
      <c r="D17" s="85" t="s">
        <v>64</v>
      </c>
      <c r="E17" s="56">
        <f>'[3]1'!$L$74</f>
        <v>0</v>
      </c>
      <c r="F17" s="58"/>
      <c r="G17" s="58">
        <f>[4]UKUPNO!$L$493</f>
        <v>0</v>
      </c>
      <c r="H17" s="58">
        <f>[4]UKUPNO!$L$493</f>
        <v>0</v>
      </c>
      <c r="I17" s="58">
        <f>[4]UKUPNO!$L$493</f>
        <v>0</v>
      </c>
      <c r="M17" s="81">
        <f t="shared" si="2"/>
        <v>0</v>
      </c>
    </row>
    <row r="18" spans="1:13" ht="25.5" hidden="1" x14ac:dyDescent="0.25">
      <c r="A18" s="131">
        <v>45</v>
      </c>
      <c r="B18" s="132"/>
      <c r="C18" s="133"/>
      <c r="D18" s="86" t="s">
        <v>65</v>
      </c>
      <c r="E18" s="56">
        <f>'[3]1'!$L$90</f>
        <v>0</v>
      </c>
      <c r="F18" s="58"/>
      <c r="G18" s="58">
        <f>[4]UKUPNO!$L$592</f>
        <v>0</v>
      </c>
      <c r="H18" s="58">
        <f>[4]UKUPNO!$L$592</f>
        <v>0</v>
      </c>
      <c r="I18" s="58">
        <f>[4]UKUPNO!$L$592</f>
        <v>0</v>
      </c>
      <c r="M18" s="81">
        <f t="shared" si="2"/>
        <v>0</v>
      </c>
    </row>
    <row r="19" spans="1:13" x14ac:dyDescent="0.25">
      <c r="A19" s="134" t="s">
        <v>115</v>
      </c>
      <c r="B19" s="135"/>
      <c r="C19" s="136"/>
      <c r="D19" s="84" t="s">
        <v>114</v>
      </c>
      <c r="E19" s="56">
        <f>E20+E26</f>
        <v>158.0118123299489</v>
      </c>
      <c r="F19" s="56">
        <f t="shared" ref="F19:I19" si="5">F20+F26</f>
        <v>0</v>
      </c>
      <c r="G19" s="56">
        <f t="shared" si="5"/>
        <v>0</v>
      </c>
      <c r="H19" s="56">
        <f t="shared" si="5"/>
        <v>0</v>
      </c>
      <c r="I19" s="56">
        <f t="shared" si="5"/>
        <v>0</v>
      </c>
      <c r="M19" s="81">
        <f t="shared" si="2"/>
        <v>1</v>
      </c>
    </row>
    <row r="20" spans="1:13" x14ac:dyDescent="0.25">
      <c r="A20" s="131">
        <v>3</v>
      </c>
      <c r="B20" s="132"/>
      <c r="C20" s="133"/>
      <c r="D20" s="85" t="s">
        <v>57</v>
      </c>
      <c r="E20" s="56">
        <f>SUM(E21:E25)</f>
        <v>158.0118123299489</v>
      </c>
      <c r="F20" s="56">
        <f t="shared" ref="F20:I20" si="6">SUM(F21:F25)</f>
        <v>0</v>
      </c>
      <c r="G20" s="56">
        <f t="shared" si="6"/>
        <v>0</v>
      </c>
      <c r="H20" s="56">
        <f t="shared" si="6"/>
        <v>0</v>
      </c>
      <c r="I20" s="56">
        <f t="shared" si="6"/>
        <v>0</v>
      </c>
      <c r="M20" s="81">
        <f t="shared" si="2"/>
        <v>1</v>
      </c>
    </row>
    <row r="21" spans="1:13" x14ac:dyDescent="0.25">
      <c r="A21" s="131">
        <v>31</v>
      </c>
      <c r="B21" s="132"/>
      <c r="C21" s="133"/>
      <c r="D21" s="85" t="s">
        <v>58</v>
      </c>
      <c r="E21" s="56">
        <f>'[3]1'!$M$9</f>
        <v>158.0118123299489</v>
      </c>
      <c r="F21" s="56"/>
      <c r="G21" s="56"/>
      <c r="H21" s="56"/>
      <c r="I21" s="56"/>
      <c r="M21" s="81">
        <f t="shared" si="2"/>
        <v>1</v>
      </c>
    </row>
    <row r="22" spans="1:13" hidden="1" x14ac:dyDescent="0.25">
      <c r="A22" s="131">
        <v>32</v>
      </c>
      <c r="B22" s="132"/>
      <c r="C22" s="133"/>
      <c r="D22" s="85" t="s">
        <v>59</v>
      </c>
      <c r="E22" s="56">
        <f>'[3]1'!$M$21</f>
        <v>0</v>
      </c>
      <c r="F22" s="56"/>
      <c r="G22" s="56"/>
      <c r="H22" s="56"/>
      <c r="I22" s="56"/>
      <c r="M22" s="81">
        <f t="shared" si="2"/>
        <v>0</v>
      </c>
    </row>
    <row r="23" spans="1:13" hidden="1" x14ac:dyDescent="0.25">
      <c r="A23" s="131">
        <v>34</v>
      </c>
      <c r="B23" s="132"/>
      <c r="C23" s="133"/>
      <c r="D23" s="86" t="s">
        <v>60</v>
      </c>
      <c r="E23" s="56">
        <f>'[3]1'!$M$54</f>
        <v>0</v>
      </c>
      <c r="F23" s="56"/>
      <c r="G23" s="56"/>
      <c r="H23" s="56"/>
      <c r="I23" s="56"/>
      <c r="M23" s="81">
        <f t="shared" si="2"/>
        <v>0</v>
      </c>
    </row>
    <row r="24" spans="1:13" ht="38.25" hidden="1" x14ac:dyDescent="0.25">
      <c r="A24" s="131">
        <v>37</v>
      </c>
      <c r="B24" s="132"/>
      <c r="C24" s="133"/>
      <c r="D24" s="86" t="s">
        <v>61</v>
      </c>
      <c r="E24" s="56">
        <f>'[3]1'!$M$58</f>
        <v>0</v>
      </c>
      <c r="F24" s="56"/>
      <c r="G24" s="56"/>
      <c r="H24" s="56"/>
      <c r="I24" s="56"/>
      <c r="M24" s="81">
        <f t="shared" si="2"/>
        <v>0</v>
      </c>
    </row>
    <row r="25" spans="1:13" hidden="1" x14ac:dyDescent="0.25">
      <c r="A25" s="131">
        <v>38</v>
      </c>
      <c r="B25" s="132"/>
      <c r="C25" s="133"/>
      <c r="D25" s="86" t="s">
        <v>62</v>
      </c>
      <c r="E25" s="56">
        <f>'[3]1'!$M$62</f>
        <v>0</v>
      </c>
      <c r="F25" s="56"/>
      <c r="G25" s="56"/>
      <c r="H25" s="56"/>
      <c r="I25" s="56"/>
      <c r="M25" s="81">
        <f t="shared" si="2"/>
        <v>0</v>
      </c>
    </row>
    <row r="26" spans="1:13" ht="25.5" hidden="1" x14ac:dyDescent="0.25">
      <c r="A26" s="131">
        <v>4</v>
      </c>
      <c r="B26" s="132"/>
      <c r="C26" s="133"/>
      <c r="D26" s="85" t="s">
        <v>63</v>
      </c>
      <c r="E26" s="56">
        <f>SUM(E27:E28)</f>
        <v>0</v>
      </c>
      <c r="F26" s="56">
        <f t="shared" ref="F26:I26" si="7">SUM(F27:F28)</f>
        <v>0</v>
      </c>
      <c r="G26" s="56">
        <f t="shared" si="7"/>
        <v>0</v>
      </c>
      <c r="H26" s="56">
        <f t="shared" si="7"/>
        <v>0</v>
      </c>
      <c r="I26" s="56">
        <f t="shared" si="7"/>
        <v>0</v>
      </c>
      <c r="M26" s="81">
        <f t="shared" si="2"/>
        <v>0</v>
      </c>
    </row>
    <row r="27" spans="1:13" ht="25.5" hidden="1" x14ac:dyDescent="0.25">
      <c r="A27" s="131">
        <v>42</v>
      </c>
      <c r="B27" s="132"/>
      <c r="C27" s="133"/>
      <c r="D27" s="85" t="s">
        <v>64</v>
      </c>
      <c r="E27" s="56">
        <f>'[3]1'!$M$74</f>
        <v>0</v>
      </c>
      <c r="F27" s="58"/>
      <c r="G27" s="58"/>
      <c r="H27" s="58"/>
      <c r="I27" s="58"/>
      <c r="M27" s="81">
        <f t="shared" si="2"/>
        <v>0</v>
      </c>
    </row>
    <row r="28" spans="1:13" ht="25.5" hidden="1" x14ac:dyDescent="0.25">
      <c r="A28" s="131">
        <v>45</v>
      </c>
      <c r="B28" s="132"/>
      <c r="C28" s="133"/>
      <c r="D28" s="86" t="s">
        <v>65</v>
      </c>
      <c r="E28" s="56">
        <f>'[3]1'!$M$90</f>
        <v>0</v>
      </c>
      <c r="F28" s="58"/>
      <c r="G28" s="58"/>
      <c r="H28" s="58"/>
      <c r="I28" s="58"/>
      <c r="M28" s="81">
        <f t="shared" si="2"/>
        <v>0</v>
      </c>
    </row>
    <row r="29" spans="1:13" x14ac:dyDescent="0.25">
      <c r="A29" s="137" t="s">
        <v>116</v>
      </c>
      <c r="B29" s="138"/>
      <c r="C29" s="139"/>
      <c r="D29" s="84" t="s">
        <v>117</v>
      </c>
      <c r="E29" s="56">
        <f>E30+E36</f>
        <v>21630.007299754463</v>
      </c>
      <c r="F29" s="56">
        <f t="shared" ref="F29:I29" si="8">F30+F36</f>
        <v>11129.51</v>
      </c>
      <c r="G29" s="56">
        <f t="shared" si="8"/>
        <v>8863</v>
      </c>
      <c r="H29" s="56">
        <f t="shared" si="8"/>
        <v>8863</v>
      </c>
      <c r="I29" s="56">
        <f t="shared" si="8"/>
        <v>8863</v>
      </c>
      <c r="M29" s="81">
        <f t="shared" si="2"/>
        <v>1</v>
      </c>
    </row>
    <row r="30" spans="1:13" x14ac:dyDescent="0.25">
      <c r="A30" s="131">
        <v>3</v>
      </c>
      <c r="B30" s="132"/>
      <c r="C30" s="133"/>
      <c r="D30" s="85" t="s">
        <v>57</v>
      </c>
      <c r="E30" s="56">
        <f>SUM(E31:E35)</f>
        <v>21630.007299754463</v>
      </c>
      <c r="F30" s="56">
        <f t="shared" ref="F30:I30" si="9">SUM(F31:F35)</f>
        <v>11129.51</v>
      </c>
      <c r="G30" s="56">
        <f t="shared" si="9"/>
        <v>8863</v>
      </c>
      <c r="H30" s="56">
        <f t="shared" si="9"/>
        <v>8863</v>
      </c>
      <c r="I30" s="56">
        <f t="shared" si="9"/>
        <v>8863</v>
      </c>
      <c r="M30" s="81">
        <f t="shared" si="2"/>
        <v>1</v>
      </c>
    </row>
    <row r="31" spans="1:13" hidden="1" x14ac:dyDescent="0.25">
      <c r="A31" s="131">
        <v>31</v>
      </c>
      <c r="B31" s="132"/>
      <c r="C31" s="133"/>
      <c r="D31" s="85" t="s">
        <v>58</v>
      </c>
      <c r="E31" s="56">
        <f>'[3]1'!$N$9</f>
        <v>0</v>
      </c>
      <c r="F31" s="56"/>
      <c r="G31" s="56">
        <f>[4]UKUPNO!$N$9</f>
        <v>0</v>
      </c>
      <c r="H31" s="56">
        <f>[4]UKUPNO!$N$9</f>
        <v>0</v>
      </c>
      <c r="I31" s="56">
        <f>[4]UKUPNO!$N$9</f>
        <v>0</v>
      </c>
      <c r="M31" s="81">
        <f t="shared" si="2"/>
        <v>0</v>
      </c>
    </row>
    <row r="32" spans="1:13" x14ac:dyDescent="0.25">
      <c r="A32" s="131">
        <v>32</v>
      </c>
      <c r="B32" s="132"/>
      <c r="C32" s="133"/>
      <c r="D32" s="85" t="s">
        <v>59</v>
      </c>
      <c r="E32" s="56">
        <f>'[3]1'!$N$21</f>
        <v>21630.007299754463</v>
      </c>
      <c r="F32" s="56">
        <v>11129.51</v>
      </c>
      <c r="G32" s="56">
        <f>[4]UKUPNO!$N$46</f>
        <v>8863</v>
      </c>
      <c r="H32" s="56">
        <f>[4]UKUPNO!$N$46</f>
        <v>8863</v>
      </c>
      <c r="I32" s="56">
        <f>[4]UKUPNO!$N$46</f>
        <v>8863</v>
      </c>
      <c r="M32" s="81">
        <f t="shared" si="2"/>
        <v>1</v>
      </c>
    </row>
    <row r="33" spans="1:13" hidden="1" x14ac:dyDescent="0.25">
      <c r="A33" s="131">
        <v>34</v>
      </c>
      <c r="B33" s="132"/>
      <c r="C33" s="133"/>
      <c r="D33" s="86" t="s">
        <v>60</v>
      </c>
      <c r="E33" s="56">
        <f>'[3]1'!$N$54</f>
        <v>0</v>
      </c>
      <c r="F33" s="56"/>
      <c r="G33" s="56">
        <f>[4]UKUPNO!$N$426</f>
        <v>0</v>
      </c>
      <c r="H33" s="56">
        <f>[4]UKUPNO!$N$426</f>
        <v>0</v>
      </c>
      <c r="I33" s="56">
        <f>[4]UKUPNO!$N$426</f>
        <v>0</v>
      </c>
      <c r="M33" s="81">
        <f t="shared" si="2"/>
        <v>0</v>
      </c>
    </row>
    <row r="34" spans="1:13" ht="38.25" hidden="1" x14ac:dyDescent="0.25">
      <c r="A34" s="131">
        <v>37</v>
      </c>
      <c r="B34" s="132"/>
      <c r="C34" s="133"/>
      <c r="D34" s="86" t="s">
        <v>61</v>
      </c>
      <c r="E34" s="56">
        <f>'[3]1'!$N$58</f>
        <v>0</v>
      </c>
      <c r="F34" s="56"/>
      <c r="G34" s="56">
        <f>[4]UKUPNO!$N$440</f>
        <v>0</v>
      </c>
      <c r="H34" s="56">
        <f>[4]UKUPNO!$N$440</f>
        <v>0</v>
      </c>
      <c r="I34" s="56">
        <f>[4]UKUPNO!$N$440</f>
        <v>0</v>
      </c>
      <c r="M34" s="81">
        <f t="shared" si="2"/>
        <v>0</v>
      </c>
    </row>
    <row r="35" spans="1:13" hidden="1" x14ac:dyDescent="0.25">
      <c r="A35" s="131">
        <v>38</v>
      </c>
      <c r="B35" s="132"/>
      <c r="C35" s="133"/>
      <c r="D35" s="86" t="s">
        <v>62</v>
      </c>
      <c r="E35" s="56">
        <f>'[3]1'!$N$62</f>
        <v>0</v>
      </c>
      <c r="F35" s="56"/>
      <c r="G35" s="56">
        <f>[4]UKUPNO!$N$459</f>
        <v>0</v>
      </c>
      <c r="H35" s="56">
        <f>[4]UKUPNO!$N$459</f>
        <v>0</v>
      </c>
      <c r="I35" s="56">
        <f>[4]UKUPNO!$N$459</f>
        <v>0</v>
      </c>
      <c r="M35" s="81">
        <f t="shared" si="2"/>
        <v>0</v>
      </c>
    </row>
    <row r="36" spans="1:13" ht="25.5" hidden="1" x14ac:dyDescent="0.25">
      <c r="A36" s="131">
        <v>4</v>
      </c>
      <c r="B36" s="132"/>
      <c r="C36" s="133"/>
      <c r="D36" s="85" t="s">
        <v>63</v>
      </c>
      <c r="E36" s="56">
        <f>SUM(E37:E38)</f>
        <v>0</v>
      </c>
      <c r="F36" s="56">
        <f t="shared" ref="F36:I36" si="10">SUM(F37:F38)</f>
        <v>0</v>
      </c>
      <c r="G36" s="56">
        <f t="shared" si="10"/>
        <v>0</v>
      </c>
      <c r="H36" s="56">
        <f t="shared" si="10"/>
        <v>0</v>
      </c>
      <c r="I36" s="56">
        <f t="shared" si="10"/>
        <v>0</v>
      </c>
      <c r="M36" s="81">
        <f t="shared" si="2"/>
        <v>0</v>
      </c>
    </row>
    <row r="37" spans="1:13" ht="25.5" hidden="1" x14ac:dyDescent="0.25">
      <c r="A37" s="131">
        <v>42</v>
      </c>
      <c r="B37" s="132"/>
      <c r="C37" s="133"/>
      <c r="D37" s="85" t="s">
        <v>64</v>
      </c>
      <c r="E37" s="56">
        <f>'[3]1'!$N$74</f>
        <v>0</v>
      </c>
      <c r="F37" s="58"/>
      <c r="G37" s="58">
        <f>[4]UKUPNO!$N$493</f>
        <v>0</v>
      </c>
      <c r="H37" s="58">
        <f>[4]UKUPNO!$N$493</f>
        <v>0</v>
      </c>
      <c r="I37" s="58">
        <f>[4]UKUPNO!$N$493</f>
        <v>0</v>
      </c>
      <c r="M37" s="81">
        <f t="shared" si="2"/>
        <v>0</v>
      </c>
    </row>
    <row r="38" spans="1:13" ht="25.5" hidden="1" x14ac:dyDescent="0.25">
      <c r="A38" s="131">
        <v>45</v>
      </c>
      <c r="B38" s="132"/>
      <c r="C38" s="133"/>
      <c r="D38" s="86" t="s">
        <v>65</v>
      </c>
      <c r="E38" s="56">
        <f>'[3]1'!$N$90</f>
        <v>0</v>
      </c>
      <c r="F38" s="58"/>
      <c r="G38" s="58">
        <f>[4]UKUPNO!$N$592</f>
        <v>0</v>
      </c>
      <c r="H38" s="58">
        <f>[4]UKUPNO!$N$592</f>
        <v>0</v>
      </c>
      <c r="I38" s="58">
        <f>[4]UKUPNO!$N$592</f>
        <v>0</v>
      </c>
      <c r="M38" s="81">
        <f t="shared" si="2"/>
        <v>0</v>
      </c>
    </row>
    <row r="39" spans="1:13" ht="25.5" x14ac:dyDescent="0.25">
      <c r="A39" s="137" t="s">
        <v>118</v>
      </c>
      <c r="B39" s="138"/>
      <c r="C39" s="139"/>
      <c r="D39" s="84" t="s">
        <v>119</v>
      </c>
      <c r="E39" s="56">
        <f>E40+E46</f>
        <v>114221.80901187868</v>
      </c>
      <c r="F39" s="56">
        <f t="shared" ref="F39:I39" si="11">F40+F46</f>
        <v>170283.36</v>
      </c>
      <c r="G39" s="56">
        <f t="shared" si="11"/>
        <v>182394.36000000002</v>
      </c>
      <c r="H39" s="56">
        <f t="shared" si="11"/>
        <v>182394.36000000002</v>
      </c>
      <c r="I39" s="56">
        <f t="shared" si="11"/>
        <v>182394.36000000002</v>
      </c>
      <c r="M39" s="81">
        <f t="shared" si="2"/>
        <v>1</v>
      </c>
    </row>
    <row r="40" spans="1:13" x14ac:dyDescent="0.25">
      <c r="A40" s="131">
        <v>3</v>
      </c>
      <c r="B40" s="132"/>
      <c r="C40" s="133"/>
      <c r="D40" s="85" t="s">
        <v>57</v>
      </c>
      <c r="E40" s="56">
        <f>SUM(E41:E45)</f>
        <v>114221.80901187868</v>
      </c>
      <c r="F40" s="56">
        <f t="shared" ref="F40:I40" si="12">SUM(F41:F45)</f>
        <v>170283.36</v>
      </c>
      <c r="G40" s="56">
        <f t="shared" si="12"/>
        <v>182394.36000000002</v>
      </c>
      <c r="H40" s="56">
        <f t="shared" si="12"/>
        <v>182394.36000000002</v>
      </c>
      <c r="I40" s="56">
        <f t="shared" si="12"/>
        <v>182394.36000000002</v>
      </c>
      <c r="M40" s="81">
        <f t="shared" si="2"/>
        <v>1</v>
      </c>
    </row>
    <row r="41" spans="1:13" hidden="1" x14ac:dyDescent="0.25">
      <c r="A41" s="131">
        <v>31</v>
      </c>
      <c r="B41" s="132"/>
      <c r="C41" s="133"/>
      <c r="D41" s="85" t="s">
        <v>58</v>
      </c>
      <c r="E41" s="56">
        <f>'[3]1'!$G$9</f>
        <v>0</v>
      </c>
      <c r="F41" s="56"/>
      <c r="G41" s="56">
        <f>[4]UKUPNO!$G$9</f>
        <v>0</v>
      </c>
      <c r="H41" s="56">
        <f>[4]UKUPNO!$G$9</f>
        <v>0</v>
      </c>
      <c r="I41" s="56">
        <f>[4]UKUPNO!$G$9</f>
        <v>0</v>
      </c>
      <c r="M41" s="81">
        <f t="shared" si="2"/>
        <v>0</v>
      </c>
    </row>
    <row r="42" spans="1:13" x14ac:dyDescent="0.25">
      <c r="A42" s="131">
        <v>32</v>
      </c>
      <c r="B42" s="132"/>
      <c r="C42" s="133"/>
      <c r="D42" s="85" t="s">
        <v>59</v>
      </c>
      <c r="E42" s="56">
        <f>'[3]1'!$G$21</f>
        <v>113814.29424646625</v>
      </c>
      <c r="F42" s="56">
        <v>169868.36</v>
      </c>
      <c r="G42" s="56">
        <f>[4]UKUPNO!$G$46</f>
        <v>181994.36000000002</v>
      </c>
      <c r="H42" s="56">
        <f>[4]UKUPNO!$G$46</f>
        <v>181994.36000000002</v>
      </c>
      <c r="I42" s="56">
        <f>[4]UKUPNO!$G$46</f>
        <v>181994.36000000002</v>
      </c>
      <c r="M42" s="81">
        <f t="shared" si="2"/>
        <v>1</v>
      </c>
    </row>
    <row r="43" spans="1:13" x14ac:dyDescent="0.25">
      <c r="A43" s="131">
        <v>34</v>
      </c>
      <c r="B43" s="132"/>
      <c r="C43" s="133"/>
      <c r="D43" s="86" t="s">
        <v>60</v>
      </c>
      <c r="E43" s="56">
        <f>'[3]1'!$G$54</f>
        <v>407.51476541243613</v>
      </c>
      <c r="F43" s="56">
        <v>415</v>
      </c>
      <c r="G43" s="56">
        <f>[4]UKUPNO!$G$426</f>
        <v>400</v>
      </c>
      <c r="H43" s="56">
        <f>[4]UKUPNO!$G$426</f>
        <v>400</v>
      </c>
      <c r="I43" s="56">
        <f>[4]UKUPNO!$G$426</f>
        <v>400</v>
      </c>
      <c r="M43" s="81">
        <f t="shared" si="2"/>
        <v>1</v>
      </c>
    </row>
    <row r="44" spans="1:13" ht="38.25" hidden="1" x14ac:dyDescent="0.25">
      <c r="A44" s="131">
        <v>37</v>
      </c>
      <c r="B44" s="132"/>
      <c r="C44" s="133"/>
      <c r="D44" s="86" t="s">
        <v>61</v>
      </c>
      <c r="E44" s="56">
        <f>'[3]1'!$G$58</f>
        <v>0</v>
      </c>
      <c r="F44" s="56"/>
      <c r="G44" s="56">
        <f>[4]UKUPNO!$G$440</f>
        <v>0</v>
      </c>
      <c r="H44" s="56">
        <f>[4]UKUPNO!$G$440</f>
        <v>0</v>
      </c>
      <c r="I44" s="56">
        <f>[4]UKUPNO!$G$440</f>
        <v>0</v>
      </c>
      <c r="M44" s="81">
        <f t="shared" si="2"/>
        <v>0</v>
      </c>
    </row>
    <row r="45" spans="1:13" hidden="1" x14ac:dyDescent="0.25">
      <c r="A45" s="131">
        <v>38</v>
      </c>
      <c r="B45" s="132"/>
      <c r="C45" s="133"/>
      <c r="D45" s="86" t="s">
        <v>62</v>
      </c>
      <c r="E45" s="56">
        <f>'[3]1'!$G$62</f>
        <v>0</v>
      </c>
      <c r="F45" s="56"/>
      <c r="G45" s="56">
        <f>[4]UKUPNO!$G$459</f>
        <v>0</v>
      </c>
      <c r="H45" s="56">
        <f>[4]UKUPNO!$G$459</f>
        <v>0</v>
      </c>
      <c r="I45" s="56">
        <f>[4]UKUPNO!$G$459</f>
        <v>0</v>
      </c>
      <c r="M45" s="81">
        <f t="shared" si="2"/>
        <v>0</v>
      </c>
    </row>
    <row r="46" spans="1:13" ht="25.5" hidden="1" x14ac:dyDescent="0.25">
      <c r="A46" s="131">
        <v>4</v>
      </c>
      <c r="B46" s="132"/>
      <c r="C46" s="133"/>
      <c r="D46" s="85" t="s">
        <v>63</v>
      </c>
      <c r="E46" s="56">
        <f>SUM(E47:E48)</f>
        <v>0</v>
      </c>
      <c r="F46" s="56">
        <f t="shared" ref="F46:I46" si="13">SUM(F47:F48)</f>
        <v>0</v>
      </c>
      <c r="G46" s="56">
        <f t="shared" si="13"/>
        <v>0</v>
      </c>
      <c r="H46" s="56">
        <f t="shared" si="13"/>
        <v>0</v>
      </c>
      <c r="I46" s="56">
        <f t="shared" si="13"/>
        <v>0</v>
      </c>
      <c r="M46" s="81">
        <f t="shared" si="2"/>
        <v>0</v>
      </c>
    </row>
    <row r="47" spans="1:13" ht="25.5" hidden="1" x14ac:dyDescent="0.25">
      <c r="A47" s="131">
        <v>42</v>
      </c>
      <c r="B47" s="132"/>
      <c r="C47" s="133"/>
      <c r="D47" s="85" t="s">
        <v>64</v>
      </c>
      <c r="E47" s="56">
        <f>'[3]1'!$G$74</f>
        <v>0</v>
      </c>
      <c r="F47" s="58"/>
      <c r="G47" s="58">
        <f>[4]UKUPNO!$G$493</f>
        <v>0</v>
      </c>
      <c r="H47" s="58">
        <f>[4]UKUPNO!$G$493</f>
        <v>0</v>
      </c>
      <c r="I47" s="58">
        <f>[4]UKUPNO!$G$493</f>
        <v>0</v>
      </c>
      <c r="M47" s="81">
        <f t="shared" si="2"/>
        <v>0</v>
      </c>
    </row>
    <row r="48" spans="1:13" ht="25.5" hidden="1" x14ac:dyDescent="0.25">
      <c r="A48" s="131">
        <v>45</v>
      </c>
      <c r="B48" s="132"/>
      <c r="C48" s="133"/>
      <c r="D48" s="86" t="s">
        <v>65</v>
      </c>
      <c r="E48" s="56">
        <f>'[3]1'!$G$90</f>
        <v>0</v>
      </c>
      <c r="F48" s="58"/>
      <c r="G48" s="58">
        <f>[4]UKUPNO!$G$592</f>
        <v>0</v>
      </c>
      <c r="H48" s="58">
        <f>[4]UKUPNO!$G$592</f>
        <v>0</v>
      </c>
      <c r="I48" s="58">
        <f>[4]UKUPNO!$G$592</f>
        <v>0</v>
      </c>
      <c r="M48" s="81">
        <f t="shared" si="2"/>
        <v>0</v>
      </c>
    </row>
    <row r="49" spans="1:13" ht="25.5" x14ac:dyDescent="0.25">
      <c r="A49" s="134" t="s">
        <v>120</v>
      </c>
      <c r="B49" s="135"/>
      <c r="C49" s="136"/>
      <c r="D49" s="84" t="s">
        <v>119</v>
      </c>
      <c r="E49" s="56">
        <f>E50+E56</f>
        <v>212.54097816709799</v>
      </c>
      <c r="F49" s="56">
        <f t="shared" ref="F49:I49" si="14">F50+F56</f>
        <v>1570.69</v>
      </c>
      <c r="G49" s="56">
        <f t="shared" si="14"/>
        <v>0</v>
      </c>
      <c r="H49" s="56">
        <f t="shared" si="14"/>
        <v>0</v>
      </c>
      <c r="I49" s="56">
        <f t="shared" si="14"/>
        <v>0</v>
      </c>
      <c r="M49" s="81">
        <f t="shared" si="2"/>
        <v>1</v>
      </c>
    </row>
    <row r="50" spans="1:13" x14ac:dyDescent="0.25">
      <c r="A50" s="131">
        <v>3</v>
      </c>
      <c r="B50" s="132"/>
      <c r="C50" s="133"/>
      <c r="D50" s="85" t="s">
        <v>57</v>
      </c>
      <c r="E50" s="56">
        <f>SUM(E51:E55)</f>
        <v>212.54097816709799</v>
      </c>
      <c r="F50" s="56">
        <f t="shared" ref="F50:I50" si="15">SUM(F51:F55)</f>
        <v>1570.69</v>
      </c>
      <c r="G50" s="56">
        <f t="shared" si="15"/>
        <v>0</v>
      </c>
      <c r="H50" s="56">
        <f t="shared" si="15"/>
        <v>0</v>
      </c>
      <c r="I50" s="56">
        <f t="shared" si="15"/>
        <v>0</v>
      </c>
      <c r="M50" s="81">
        <f t="shared" si="2"/>
        <v>1</v>
      </c>
    </row>
    <row r="51" spans="1:13" hidden="1" x14ac:dyDescent="0.25">
      <c r="A51" s="131">
        <v>31</v>
      </c>
      <c r="B51" s="132"/>
      <c r="C51" s="133"/>
      <c r="D51" s="85" t="s">
        <v>58</v>
      </c>
      <c r="E51" s="56">
        <f>'[3]1'!$O$9</f>
        <v>0</v>
      </c>
      <c r="F51" s="56"/>
      <c r="G51" s="56">
        <f>[4]UKUPNO!$G$9</f>
        <v>0</v>
      </c>
      <c r="H51" s="56">
        <f>[4]UKUPNO!$G$9</f>
        <v>0</v>
      </c>
      <c r="I51" s="56">
        <f>[4]UKUPNO!$G$9</f>
        <v>0</v>
      </c>
      <c r="M51" s="81">
        <f t="shared" si="2"/>
        <v>0</v>
      </c>
    </row>
    <row r="52" spans="1:13" x14ac:dyDescent="0.25">
      <c r="A52" s="131">
        <v>32</v>
      </c>
      <c r="B52" s="132"/>
      <c r="C52" s="133"/>
      <c r="D52" s="85" t="s">
        <v>59</v>
      </c>
      <c r="E52" s="56">
        <f>'[3]1'!$O$21</f>
        <v>212.54097816709799</v>
      </c>
      <c r="F52" s="56">
        <v>1570.69</v>
      </c>
      <c r="G52" s="56"/>
      <c r="H52" s="56"/>
      <c r="I52" s="56"/>
      <c r="M52" s="81">
        <f t="shared" si="2"/>
        <v>1</v>
      </c>
    </row>
    <row r="53" spans="1:13" hidden="1" x14ac:dyDescent="0.25">
      <c r="A53" s="131">
        <v>34</v>
      </c>
      <c r="B53" s="132"/>
      <c r="C53" s="133"/>
      <c r="D53" s="86" t="s">
        <v>60</v>
      </c>
      <c r="E53" s="56">
        <f>'[3]1'!$O$54</f>
        <v>0</v>
      </c>
      <c r="F53" s="56"/>
      <c r="G53" s="56"/>
      <c r="H53" s="56"/>
      <c r="I53" s="56"/>
      <c r="M53" s="81">
        <f t="shared" si="2"/>
        <v>0</v>
      </c>
    </row>
    <row r="54" spans="1:13" ht="38.25" hidden="1" x14ac:dyDescent="0.25">
      <c r="A54" s="131">
        <v>37</v>
      </c>
      <c r="B54" s="132"/>
      <c r="C54" s="133"/>
      <c r="D54" s="86" t="s">
        <v>61</v>
      </c>
      <c r="E54" s="56">
        <f>'[3]1'!$O$58</f>
        <v>0</v>
      </c>
      <c r="F54" s="56"/>
      <c r="G54" s="56"/>
      <c r="H54" s="56"/>
      <c r="I54" s="56"/>
      <c r="M54" s="81">
        <f t="shared" si="2"/>
        <v>0</v>
      </c>
    </row>
    <row r="55" spans="1:13" hidden="1" x14ac:dyDescent="0.25">
      <c r="A55" s="131">
        <v>38</v>
      </c>
      <c r="B55" s="132"/>
      <c r="C55" s="133"/>
      <c r="D55" s="86" t="s">
        <v>62</v>
      </c>
      <c r="E55" s="56">
        <f>'[3]1'!$O$62</f>
        <v>0</v>
      </c>
      <c r="F55" s="56"/>
      <c r="G55" s="56"/>
      <c r="H55" s="56"/>
      <c r="I55" s="56"/>
      <c r="M55" s="81">
        <f t="shared" si="2"/>
        <v>0</v>
      </c>
    </row>
    <row r="56" spans="1:13" ht="25.5" hidden="1" x14ac:dyDescent="0.25">
      <c r="A56" s="131">
        <v>4</v>
      </c>
      <c r="B56" s="132"/>
      <c r="C56" s="133"/>
      <c r="D56" s="85" t="s">
        <v>63</v>
      </c>
      <c r="E56" s="56">
        <f>SUM(E57:E58)</f>
        <v>0</v>
      </c>
      <c r="F56" s="56">
        <f t="shared" ref="F56:I56" si="16">SUM(F57:F58)</f>
        <v>0</v>
      </c>
      <c r="G56" s="56">
        <f t="shared" si="16"/>
        <v>0</v>
      </c>
      <c r="H56" s="56">
        <f t="shared" si="16"/>
        <v>0</v>
      </c>
      <c r="I56" s="56">
        <f t="shared" si="16"/>
        <v>0</v>
      </c>
      <c r="M56" s="81">
        <f t="shared" si="2"/>
        <v>0</v>
      </c>
    </row>
    <row r="57" spans="1:13" ht="25.5" hidden="1" x14ac:dyDescent="0.25">
      <c r="A57" s="131">
        <v>42</v>
      </c>
      <c r="B57" s="132"/>
      <c r="C57" s="133"/>
      <c r="D57" s="85" t="s">
        <v>64</v>
      </c>
      <c r="E57" s="56">
        <f>'[3]1'!$O$74</f>
        <v>0</v>
      </c>
      <c r="F57" s="58"/>
      <c r="G57" s="58"/>
      <c r="H57" s="58"/>
      <c r="I57" s="58"/>
      <c r="M57" s="81">
        <f t="shared" si="2"/>
        <v>0</v>
      </c>
    </row>
    <row r="58" spans="1:13" ht="25.5" hidden="1" x14ac:dyDescent="0.25">
      <c r="A58" s="131">
        <v>45</v>
      </c>
      <c r="B58" s="132"/>
      <c r="C58" s="133"/>
      <c r="D58" s="86" t="s">
        <v>65</v>
      </c>
      <c r="E58" s="56">
        <f>'[3]1'!$O$90</f>
        <v>0</v>
      </c>
      <c r="F58" s="58"/>
      <c r="G58" s="58"/>
      <c r="H58" s="58"/>
      <c r="I58" s="58"/>
      <c r="M58" s="81">
        <f t="shared" si="2"/>
        <v>0</v>
      </c>
    </row>
    <row r="59" spans="1:13" x14ac:dyDescent="0.25">
      <c r="A59" s="137" t="s">
        <v>121</v>
      </c>
      <c r="B59" s="138"/>
      <c r="C59" s="139"/>
      <c r="D59" s="84" t="s">
        <v>122</v>
      </c>
      <c r="E59" s="56">
        <f>E60+E66</f>
        <v>1508199.1744641317</v>
      </c>
      <c r="F59" s="56">
        <f t="shared" ref="F59:I59" si="17">F60+F66</f>
        <v>1627411</v>
      </c>
      <c r="G59" s="56">
        <f t="shared" si="17"/>
        <v>1792635</v>
      </c>
      <c r="H59" s="56">
        <f t="shared" si="17"/>
        <v>1792635</v>
      </c>
      <c r="I59" s="56">
        <f t="shared" si="17"/>
        <v>1792635</v>
      </c>
      <c r="M59" s="81">
        <f t="shared" si="2"/>
        <v>1</v>
      </c>
    </row>
    <row r="60" spans="1:13" x14ac:dyDescent="0.25">
      <c r="A60" s="131">
        <v>3</v>
      </c>
      <c r="B60" s="132"/>
      <c r="C60" s="133"/>
      <c r="D60" s="85" t="s">
        <v>57</v>
      </c>
      <c r="E60" s="56">
        <f>SUM(E61:E65)</f>
        <v>1508199.1744641317</v>
      </c>
      <c r="F60" s="56">
        <f t="shared" ref="F60:I60" si="18">SUM(F61:F65)</f>
        <v>1627411</v>
      </c>
      <c r="G60" s="56">
        <f t="shared" si="18"/>
        <v>1792635</v>
      </c>
      <c r="H60" s="56">
        <f t="shared" si="18"/>
        <v>1792635</v>
      </c>
      <c r="I60" s="56">
        <f t="shared" si="18"/>
        <v>1792635</v>
      </c>
      <c r="M60" s="81">
        <f t="shared" si="2"/>
        <v>1</v>
      </c>
    </row>
    <row r="61" spans="1:13" x14ac:dyDescent="0.25">
      <c r="A61" s="131">
        <v>31</v>
      </c>
      <c r="B61" s="132"/>
      <c r="C61" s="133"/>
      <c r="D61" s="85" t="s">
        <v>58</v>
      </c>
      <c r="E61" s="56">
        <f>'[3]1'!$P$9</f>
        <v>1462250.1984205986</v>
      </c>
      <c r="F61" s="56">
        <v>1587705</v>
      </c>
      <c r="G61" s="56">
        <f>[4]UKUPNO!$P$9</f>
        <v>1753825</v>
      </c>
      <c r="H61" s="56">
        <f>[4]UKUPNO!$P$9</f>
        <v>1753825</v>
      </c>
      <c r="I61" s="56">
        <f>[4]UKUPNO!$P$9</f>
        <v>1753825</v>
      </c>
      <c r="M61" s="81">
        <f t="shared" si="2"/>
        <v>1</v>
      </c>
    </row>
    <row r="62" spans="1:13" x14ac:dyDescent="0.25">
      <c r="A62" s="131">
        <v>32</v>
      </c>
      <c r="B62" s="132"/>
      <c r="C62" s="133"/>
      <c r="D62" s="85" t="s">
        <v>59</v>
      </c>
      <c r="E62" s="56">
        <f>'[3]1'!$P$21</f>
        <v>36596.82527042272</v>
      </c>
      <c r="F62" s="56">
        <v>31330</v>
      </c>
      <c r="G62" s="56">
        <f>[4]UKUPNO!$P$46</f>
        <v>30310</v>
      </c>
      <c r="H62" s="56">
        <f>[4]UKUPNO!$P$46</f>
        <v>30310</v>
      </c>
      <c r="I62" s="56">
        <f>[4]UKUPNO!$P$46</f>
        <v>30310</v>
      </c>
      <c r="M62" s="81">
        <f t="shared" si="2"/>
        <v>1</v>
      </c>
    </row>
    <row r="63" spans="1:13" x14ac:dyDescent="0.25">
      <c r="A63" s="131">
        <v>34</v>
      </c>
      <c r="B63" s="132"/>
      <c r="C63" s="133"/>
      <c r="D63" s="86" t="s">
        <v>60</v>
      </c>
      <c r="E63" s="56">
        <f>'[3]1'!$P$54</f>
        <v>3103.5543168093436</v>
      </c>
      <c r="F63" s="56">
        <v>1376</v>
      </c>
      <c r="G63" s="56">
        <f>[4]UKUPNO!$P$426</f>
        <v>500</v>
      </c>
      <c r="H63" s="56">
        <f>[4]UKUPNO!$P$426</f>
        <v>500</v>
      </c>
      <c r="I63" s="56">
        <f>[4]UKUPNO!$P$426</f>
        <v>500</v>
      </c>
      <c r="M63" s="81">
        <f t="shared" si="2"/>
        <v>1</v>
      </c>
    </row>
    <row r="64" spans="1:13" ht="38.25" x14ac:dyDescent="0.25">
      <c r="A64" s="131">
        <v>37</v>
      </c>
      <c r="B64" s="132"/>
      <c r="C64" s="133"/>
      <c r="D64" s="86" t="s">
        <v>61</v>
      </c>
      <c r="E64" s="56">
        <f>'[3]1'!$P$58</f>
        <v>6248.5964563010157</v>
      </c>
      <c r="F64" s="56">
        <v>7000</v>
      </c>
      <c r="G64" s="56">
        <f>[4]UKUPNO!$P$440</f>
        <v>8000</v>
      </c>
      <c r="H64" s="56">
        <f>[4]UKUPNO!$P$440</f>
        <v>8000</v>
      </c>
      <c r="I64" s="56">
        <f>[4]UKUPNO!$P$440</f>
        <v>8000</v>
      </c>
      <c r="M64" s="81">
        <f t="shared" si="2"/>
        <v>1</v>
      </c>
    </row>
    <row r="65" spans="1:13" hidden="1" x14ac:dyDescent="0.25">
      <c r="A65" s="131">
        <v>38</v>
      </c>
      <c r="B65" s="132"/>
      <c r="C65" s="133"/>
      <c r="D65" s="86" t="s">
        <v>62</v>
      </c>
      <c r="E65" s="56">
        <f>'[3]1'!$P$62</f>
        <v>0</v>
      </c>
      <c r="F65" s="56"/>
      <c r="G65" s="56">
        <f>[4]UKUPNO!$P$459</f>
        <v>0</v>
      </c>
      <c r="H65" s="56">
        <f>[4]UKUPNO!$P$459</f>
        <v>0</v>
      </c>
      <c r="I65" s="56">
        <f>[4]UKUPNO!$P$459</f>
        <v>0</v>
      </c>
      <c r="M65" s="81">
        <f t="shared" si="2"/>
        <v>0</v>
      </c>
    </row>
    <row r="66" spans="1:13" ht="25.5" hidden="1" x14ac:dyDescent="0.25">
      <c r="A66" s="131">
        <v>4</v>
      </c>
      <c r="B66" s="132"/>
      <c r="C66" s="133"/>
      <c r="D66" s="85" t="s">
        <v>63</v>
      </c>
      <c r="E66" s="56">
        <f>SUM(E67:E68)</f>
        <v>0</v>
      </c>
      <c r="F66" s="56">
        <f t="shared" ref="F66:I66" si="19">SUM(F67:F68)</f>
        <v>0</v>
      </c>
      <c r="G66" s="56">
        <f t="shared" si="19"/>
        <v>0</v>
      </c>
      <c r="H66" s="56">
        <f t="shared" si="19"/>
        <v>0</v>
      </c>
      <c r="I66" s="56">
        <f t="shared" si="19"/>
        <v>0</v>
      </c>
      <c r="M66" s="81">
        <f t="shared" si="2"/>
        <v>0</v>
      </c>
    </row>
    <row r="67" spans="1:13" ht="25.5" hidden="1" x14ac:dyDescent="0.25">
      <c r="A67" s="131">
        <v>42</v>
      </c>
      <c r="B67" s="132"/>
      <c r="C67" s="133"/>
      <c r="D67" s="85" t="s">
        <v>64</v>
      </c>
      <c r="E67" s="56">
        <f>'[3]1'!$P$74</f>
        <v>0</v>
      </c>
      <c r="F67" s="58"/>
      <c r="G67" s="58">
        <f>[4]UKUPNO!$P$493</f>
        <v>0</v>
      </c>
      <c r="H67" s="58">
        <f>[4]UKUPNO!$P$493</f>
        <v>0</v>
      </c>
      <c r="I67" s="58">
        <f>[4]UKUPNO!$P$493</f>
        <v>0</v>
      </c>
      <c r="M67" s="81">
        <f t="shared" si="2"/>
        <v>0</v>
      </c>
    </row>
    <row r="68" spans="1:13" ht="25.5" hidden="1" x14ac:dyDescent="0.25">
      <c r="A68" s="131">
        <v>45</v>
      </c>
      <c r="B68" s="132"/>
      <c r="C68" s="133"/>
      <c r="D68" s="86" t="s">
        <v>65</v>
      </c>
      <c r="E68" s="56">
        <f>'[3]1'!$P$90</f>
        <v>0</v>
      </c>
      <c r="F68" s="58"/>
      <c r="G68" s="58">
        <f>[4]UKUPNO!$P$592</f>
        <v>0</v>
      </c>
      <c r="H68" s="58">
        <f>[4]UKUPNO!$P$592</f>
        <v>0</v>
      </c>
      <c r="I68" s="58">
        <f>[4]UKUPNO!$P$592</f>
        <v>0</v>
      </c>
      <c r="M68" s="81">
        <f t="shared" si="2"/>
        <v>0</v>
      </c>
    </row>
    <row r="69" spans="1:13" x14ac:dyDescent="0.25">
      <c r="A69" s="134" t="s">
        <v>123</v>
      </c>
      <c r="B69" s="135"/>
      <c r="C69" s="136"/>
      <c r="D69" s="84" t="s">
        <v>122</v>
      </c>
      <c r="E69" s="56">
        <f>E70+E76</f>
        <v>0</v>
      </c>
      <c r="F69" s="56">
        <f t="shared" ref="F69:I69" si="20">F70+F76</f>
        <v>171.28</v>
      </c>
      <c r="G69" s="56">
        <f t="shared" si="20"/>
        <v>0</v>
      </c>
      <c r="H69" s="56">
        <f t="shared" si="20"/>
        <v>0</v>
      </c>
      <c r="I69" s="56">
        <f t="shared" si="20"/>
        <v>0</v>
      </c>
      <c r="M69" s="81">
        <f t="shared" si="2"/>
        <v>1</v>
      </c>
    </row>
    <row r="70" spans="1:13" x14ac:dyDescent="0.25">
      <c r="A70" s="131">
        <v>3</v>
      </c>
      <c r="B70" s="132"/>
      <c r="C70" s="133"/>
      <c r="D70" s="85" t="s">
        <v>57</v>
      </c>
      <c r="E70" s="56">
        <f>SUM(E71:E75)</f>
        <v>0</v>
      </c>
      <c r="F70" s="56">
        <f t="shared" ref="F70:I70" si="21">SUM(F71:F75)</f>
        <v>171.28</v>
      </c>
      <c r="G70" s="56">
        <f t="shared" si="21"/>
        <v>0</v>
      </c>
      <c r="H70" s="56">
        <f t="shared" si="21"/>
        <v>0</v>
      </c>
      <c r="I70" s="56">
        <f t="shared" si="21"/>
        <v>0</v>
      </c>
      <c r="M70" s="81">
        <f t="shared" si="2"/>
        <v>1</v>
      </c>
    </row>
    <row r="71" spans="1:13" hidden="1" x14ac:dyDescent="0.25">
      <c r="A71" s="131">
        <v>31</v>
      </c>
      <c r="B71" s="132"/>
      <c r="C71" s="133"/>
      <c r="D71" s="85" t="s">
        <v>58</v>
      </c>
      <c r="E71" s="56">
        <f>'[3]1'!$Q$9</f>
        <v>0</v>
      </c>
      <c r="F71" s="56"/>
      <c r="G71" s="56"/>
      <c r="H71" s="56"/>
      <c r="I71" s="56"/>
      <c r="M71" s="81">
        <f t="shared" si="2"/>
        <v>0</v>
      </c>
    </row>
    <row r="72" spans="1:13" hidden="1" x14ac:dyDescent="0.25">
      <c r="A72" s="131">
        <v>32</v>
      </c>
      <c r="B72" s="132"/>
      <c r="C72" s="133"/>
      <c r="D72" s="85" t="s">
        <v>59</v>
      </c>
      <c r="E72" s="56">
        <f>'[3]1'!$Q$21</f>
        <v>0</v>
      </c>
      <c r="F72" s="56"/>
      <c r="G72" s="56"/>
      <c r="H72" s="56"/>
      <c r="I72" s="56"/>
      <c r="M72" s="81">
        <f t="shared" si="2"/>
        <v>0</v>
      </c>
    </row>
    <row r="73" spans="1:13" hidden="1" x14ac:dyDescent="0.25">
      <c r="A73" s="131">
        <v>34</v>
      </c>
      <c r="B73" s="132"/>
      <c r="C73" s="133"/>
      <c r="D73" s="86" t="s">
        <v>60</v>
      </c>
      <c r="E73" s="56">
        <f>'[3]1'!$Q$54</f>
        <v>0</v>
      </c>
      <c r="F73" s="56"/>
      <c r="G73" s="56"/>
      <c r="H73" s="56"/>
      <c r="I73" s="56"/>
      <c r="M73" s="81">
        <f t="shared" si="2"/>
        <v>0</v>
      </c>
    </row>
    <row r="74" spans="1:13" ht="38.25" x14ac:dyDescent="0.25">
      <c r="A74" s="131">
        <v>37</v>
      </c>
      <c r="B74" s="132"/>
      <c r="C74" s="133"/>
      <c r="D74" s="86" t="s">
        <v>61</v>
      </c>
      <c r="E74" s="56">
        <f>'[3]1'!$Q$58</f>
        <v>0</v>
      </c>
      <c r="F74" s="56">
        <v>171.28</v>
      </c>
      <c r="G74" s="56"/>
      <c r="H74" s="56"/>
      <c r="I74" s="56"/>
      <c r="M74" s="81">
        <f t="shared" si="2"/>
        <v>1</v>
      </c>
    </row>
    <row r="75" spans="1:13" hidden="1" x14ac:dyDescent="0.25">
      <c r="A75" s="131">
        <v>38</v>
      </c>
      <c r="B75" s="132"/>
      <c r="C75" s="133"/>
      <c r="D75" s="86" t="s">
        <v>62</v>
      </c>
      <c r="E75" s="56">
        <f>'[3]1'!$Q$62</f>
        <v>0</v>
      </c>
      <c r="F75" s="56"/>
      <c r="G75" s="56"/>
      <c r="H75" s="56"/>
      <c r="I75" s="56"/>
      <c r="M75" s="81">
        <f t="shared" si="2"/>
        <v>0</v>
      </c>
    </row>
    <row r="76" spans="1:13" ht="25.5" hidden="1" x14ac:dyDescent="0.25">
      <c r="A76" s="131">
        <v>4</v>
      </c>
      <c r="B76" s="132"/>
      <c r="C76" s="133"/>
      <c r="D76" s="85" t="s">
        <v>63</v>
      </c>
      <c r="E76" s="56">
        <f>SUM(E77:E78)</f>
        <v>0</v>
      </c>
      <c r="F76" s="56">
        <f t="shared" ref="F76:I76" si="22">SUM(F77:F78)</f>
        <v>0</v>
      </c>
      <c r="G76" s="56">
        <f t="shared" si="22"/>
        <v>0</v>
      </c>
      <c r="H76" s="56">
        <f t="shared" si="22"/>
        <v>0</v>
      </c>
      <c r="I76" s="56">
        <f t="shared" si="22"/>
        <v>0</v>
      </c>
      <c r="M76" s="81">
        <f t="shared" si="2"/>
        <v>0</v>
      </c>
    </row>
    <row r="77" spans="1:13" ht="25.5" hidden="1" x14ac:dyDescent="0.25">
      <c r="A77" s="131">
        <v>42</v>
      </c>
      <c r="B77" s="132"/>
      <c r="C77" s="133"/>
      <c r="D77" s="85" t="s">
        <v>64</v>
      </c>
      <c r="E77" s="56">
        <f>'[3]1'!$Q$74</f>
        <v>0</v>
      </c>
      <c r="F77" s="58"/>
      <c r="G77" s="58"/>
      <c r="H77" s="58"/>
      <c r="I77" s="58"/>
      <c r="M77" s="81">
        <f t="shared" si="2"/>
        <v>0</v>
      </c>
    </row>
    <row r="78" spans="1:13" ht="25.5" hidden="1" x14ac:dyDescent="0.25">
      <c r="A78" s="131">
        <v>45</v>
      </c>
      <c r="B78" s="132"/>
      <c r="C78" s="133"/>
      <c r="D78" s="86" t="s">
        <v>65</v>
      </c>
      <c r="E78" s="56">
        <f>'[3]1'!$Q$90</f>
        <v>0</v>
      </c>
      <c r="F78" s="58"/>
      <c r="G78" s="58"/>
      <c r="H78" s="58"/>
      <c r="I78" s="58"/>
      <c r="M78" s="81">
        <f t="shared" si="2"/>
        <v>0</v>
      </c>
    </row>
    <row r="79" spans="1:13" x14ac:dyDescent="0.25">
      <c r="A79" s="137" t="s">
        <v>124</v>
      </c>
      <c r="B79" s="138"/>
      <c r="C79" s="139"/>
      <c r="D79" s="84" t="s">
        <v>125</v>
      </c>
      <c r="E79" s="56">
        <f>E80+E86</f>
        <v>265.44561682925212</v>
      </c>
      <c r="F79" s="56">
        <f t="shared" ref="F79:I79" si="23">F80+F86</f>
        <v>450</v>
      </c>
      <c r="G79" s="56">
        <f t="shared" si="23"/>
        <v>300</v>
      </c>
      <c r="H79" s="56">
        <f t="shared" si="23"/>
        <v>300</v>
      </c>
      <c r="I79" s="56">
        <f t="shared" si="23"/>
        <v>300</v>
      </c>
      <c r="M79" s="81">
        <f t="shared" si="2"/>
        <v>1</v>
      </c>
    </row>
    <row r="80" spans="1:13" x14ac:dyDescent="0.25">
      <c r="A80" s="131">
        <v>3</v>
      </c>
      <c r="B80" s="132"/>
      <c r="C80" s="133"/>
      <c r="D80" s="85" t="s">
        <v>57</v>
      </c>
      <c r="E80" s="56">
        <f>SUM(E81:E85)</f>
        <v>265.44561682925212</v>
      </c>
      <c r="F80" s="56">
        <f t="shared" ref="F80:I80" si="24">SUM(F81:F85)</f>
        <v>450</v>
      </c>
      <c r="G80" s="56">
        <f t="shared" si="24"/>
        <v>300</v>
      </c>
      <c r="H80" s="56">
        <f t="shared" si="24"/>
        <v>300</v>
      </c>
      <c r="I80" s="56">
        <f t="shared" si="24"/>
        <v>300</v>
      </c>
      <c r="M80" s="81">
        <f t="shared" si="2"/>
        <v>1</v>
      </c>
    </row>
    <row r="81" spans="1:13" x14ac:dyDescent="0.25">
      <c r="A81" s="131">
        <v>31</v>
      </c>
      <c r="B81" s="132"/>
      <c r="C81" s="133"/>
      <c r="D81" s="85" t="s">
        <v>58</v>
      </c>
      <c r="E81" s="56">
        <f>'[3]1'!$R$9</f>
        <v>265.44561682925212</v>
      </c>
      <c r="F81" s="56"/>
      <c r="G81" s="56">
        <f>[4]UKUPNO!$R$9</f>
        <v>0</v>
      </c>
      <c r="H81" s="56">
        <f>[4]UKUPNO!$R$9</f>
        <v>0</v>
      </c>
      <c r="I81" s="56">
        <f>[4]UKUPNO!$R$9</f>
        <v>0</v>
      </c>
      <c r="M81" s="81">
        <f t="shared" si="2"/>
        <v>1</v>
      </c>
    </row>
    <row r="82" spans="1:13" x14ac:dyDescent="0.25">
      <c r="A82" s="131">
        <v>32</v>
      </c>
      <c r="B82" s="132"/>
      <c r="C82" s="133"/>
      <c r="D82" s="85" t="s">
        <v>59</v>
      </c>
      <c r="E82" s="56">
        <f>'[3]1'!$R$21</f>
        <v>0</v>
      </c>
      <c r="F82" s="56">
        <v>450</v>
      </c>
      <c r="G82" s="56">
        <f>[4]UKUPNO!$R$46</f>
        <v>300</v>
      </c>
      <c r="H82" s="56">
        <f>[4]UKUPNO!$R$46</f>
        <v>300</v>
      </c>
      <c r="I82" s="56">
        <f>[4]UKUPNO!$R$46</f>
        <v>300</v>
      </c>
      <c r="M82" s="81">
        <f t="shared" si="2"/>
        <v>1</v>
      </c>
    </row>
    <row r="83" spans="1:13" hidden="1" x14ac:dyDescent="0.25">
      <c r="A83" s="131">
        <v>34</v>
      </c>
      <c r="B83" s="132"/>
      <c r="C83" s="133"/>
      <c r="D83" s="86" t="s">
        <v>60</v>
      </c>
      <c r="E83" s="56">
        <f>'[3]1'!$R$54</f>
        <v>0</v>
      </c>
      <c r="F83" s="56"/>
      <c r="G83" s="56">
        <f>[4]UKUPNO!$R$426</f>
        <v>0</v>
      </c>
      <c r="H83" s="56">
        <f>[4]UKUPNO!$R$426</f>
        <v>0</v>
      </c>
      <c r="I83" s="56">
        <f>[4]UKUPNO!$R$426</f>
        <v>0</v>
      </c>
      <c r="M83" s="81">
        <f t="shared" si="2"/>
        <v>0</v>
      </c>
    </row>
    <row r="84" spans="1:13" ht="38.25" hidden="1" x14ac:dyDescent="0.25">
      <c r="A84" s="131">
        <v>37</v>
      </c>
      <c r="B84" s="132"/>
      <c r="C84" s="133"/>
      <c r="D84" s="86" t="s">
        <v>61</v>
      </c>
      <c r="E84" s="56">
        <f>'[3]1'!$R$58</f>
        <v>0</v>
      </c>
      <c r="F84" s="56"/>
      <c r="G84" s="56">
        <f>[4]UKUPNO!$R$440</f>
        <v>0</v>
      </c>
      <c r="H84" s="56">
        <f>[4]UKUPNO!$R$440</f>
        <v>0</v>
      </c>
      <c r="I84" s="56">
        <f>[4]UKUPNO!$R$440</f>
        <v>0</v>
      </c>
      <c r="M84" s="81">
        <f t="shared" si="2"/>
        <v>0</v>
      </c>
    </row>
    <row r="85" spans="1:13" hidden="1" x14ac:dyDescent="0.25">
      <c r="A85" s="131">
        <v>38</v>
      </c>
      <c r="B85" s="132"/>
      <c r="C85" s="133"/>
      <c r="D85" s="86" t="s">
        <v>62</v>
      </c>
      <c r="E85" s="56">
        <f>'[3]1'!$R$62</f>
        <v>0</v>
      </c>
      <c r="F85" s="56"/>
      <c r="G85" s="56">
        <f>[4]UKUPNO!$R$459</f>
        <v>0</v>
      </c>
      <c r="H85" s="56">
        <f>[4]UKUPNO!$R$459</f>
        <v>0</v>
      </c>
      <c r="I85" s="56">
        <f>[4]UKUPNO!$R$459</f>
        <v>0</v>
      </c>
      <c r="M85" s="81">
        <f t="shared" si="2"/>
        <v>0</v>
      </c>
    </row>
    <row r="86" spans="1:13" ht="25.5" hidden="1" x14ac:dyDescent="0.25">
      <c r="A86" s="131">
        <v>4</v>
      </c>
      <c r="B86" s="132"/>
      <c r="C86" s="133"/>
      <c r="D86" s="85" t="s">
        <v>63</v>
      </c>
      <c r="E86" s="56">
        <f>SUM(E87:E88)</f>
        <v>0</v>
      </c>
      <c r="F86" s="56">
        <f t="shared" ref="F86:I86" si="25">SUM(F87:F88)</f>
        <v>0</v>
      </c>
      <c r="G86" s="56">
        <f t="shared" si="25"/>
        <v>0</v>
      </c>
      <c r="H86" s="56">
        <f t="shared" si="25"/>
        <v>0</v>
      </c>
      <c r="I86" s="56">
        <f t="shared" si="25"/>
        <v>0</v>
      </c>
      <c r="M86" s="81">
        <f t="shared" si="2"/>
        <v>0</v>
      </c>
    </row>
    <row r="87" spans="1:13" ht="25.5" hidden="1" x14ac:dyDescent="0.25">
      <c r="A87" s="131">
        <v>42</v>
      </c>
      <c r="B87" s="132"/>
      <c r="C87" s="133"/>
      <c r="D87" s="85" t="s">
        <v>64</v>
      </c>
      <c r="E87" s="56">
        <f>'[3]1'!$R$74</f>
        <v>0</v>
      </c>
      <c r="F87" s="58"/>
      <c r="G87" s="58">
        <f>[4]UKUPNO!$R$493</f>
        <v>0</v>
      </c>
      <c r="H87" s="58"/>
      <c r="I87" s="64"/>
      <c r="M87" s="81">
        <f t="shared" si="2"/>
        <v>0</v>
      </c>
    </row>
    <row r="88" spans="1:13" ht="24.75" hidden="1" customHeight="1" x14ac:dyDescent="0.25">
      <c r="A88" s="131">
        <v>45</v>
      </c>
      <c r="B88" s="132"/>
      <c r="C88" s="133"/>
      <c r="D88" s="86" t="s">
        <v>65</v>
      </c>
      <c r="E88" s="56">
        <f>'[3]1'!$R$90</f>
        <v>0</v>
      </c>
      <c r="F88" s="58"/>
      <c r="G88" s="58">
        <f>[4]UKUPNO!$R$592</f>
        <v>0</v>
      </c>
      <c r="H88" s="58"/>
      <c r="I88" s="64"/>
      <c r="M88" s="81">
        <f t="shared" si="2"/>
        <v>0</v>
      </c>
    </row>
    <row r="89" spans="1:13" ht="24.75" customHeight="1" x14ac:dyDescent="0.25">
      <c r="A89" s="134" t="s">
        <v>126</v>
      </c>
      <c r="B89" s="135"/>
      <c r="C89" s="136"/>
      <c r="D89" s="84" t="s">
        <v>125</v>
      </c>
      <c r="E89" s="56">
        <f>E90+E96</f>
        <v>0</v>
      </c>
      <c r="F89" s="56">
        <f t="shared" ref="F89:I89" si="26">F90+F96</f>
        <v>1855.93</v>
      </c>
      <c r="G89" s="56">
        <f t="shared" si="26"/>
        <v>0</v>
      </c>
      <c r="H89" s="56">
        <f t="shared" si="26"/>
        <v>0</v>
      </c>
      <c r="I89" s="56">
        <f t="shared" si="26"/>
        <v>0</v>
      </c>
      <c r="L89" s="87"/>
      <c r="M89" s="81">
        <f t="shared" si="2"/>
        <v>1</v>
      </c>
    </row>
    <row r="90" spans="1:13" ht="24.75" customHeight="1" x14ac:dyDescent="0.25">
      <c r="A90" s="131">
        <v>3</v>
      </c>
      <c r="B90" s="132"/>
      <c r="C90" s="133"/>
      <c r="D90" s="85" t="s">
        <v>57</v>
      </c>
      <c r="E90" s="56">
        <f>SUM(E91:E95)</f>
        <v>0</v>
      </c>
      <c r="F90" s="56">
        <f t="shared" ref="F90:I90" si="27">SUM(F91:F95)</f>
        <v>1855.93</v>
      </c>
      <c r="G90" s="56">
        <f t="shared" si="27"/>
        <v>0</v>
      </c>
      <c r="H90" s="56">
        <f t="shared" si="27"/>
        <v>0</v>
      </c>
      <c r="I90" s="56">
        <f t="shared" si="27"/>
        <v>0</v>
      </c>
      <c r="L90" s="87"/>
      <c r="M90" s="81">
        <f t="shared" si="2"/>
        <v>1</v>
      </c>
    </row>
    <row r="91" spans="1:13" ht="14.45" hidden="1" customHeight="1" x14ac:dyDescent="0.25">
      <c r="A91" s="131">
        <v>31</v>
      </c>
      <c r="B91" s="132"/>
      <c r="C91" s="133"/>
      <c r="D91" s="85" t="s">
        <v>58</v>
      </c>
      <c r="E91" s="56">
        <f>'[3]1'!$S$9</f>
        <v>0</v>
      </c>
      <c r="F91" s="56"/>
      <c r="G91" s="56"/>
      <c r="H91" s="56"/>
      <c r="I91" s="56"/>
      <c r="L91" s="87"/>
      <c r="M91" s="81">
        <f t="shared" si="2"/>
        <v>0</v>
      </c>
    </row>
    <row r="92" spans="1:13" ht="14.45" customHeight="1" x14ac:dyDescent="0.25">
      <c r="A92" s="131">
        <v>32</v>
      </c>
      <c r="B92" s="132"/>
      <c r="C92" s="133"/>
      <c r="D92" s="85" t="s">
        <v>59</v>
      </c>
      <c r="E92" s="56">
        <f>'[3]1'!$S$21</f>
        <v>0</v>
      </c>
      <c r="F92" s="56">
        <v>1855.93</v>
      </c>
      <c r="G92" s="56"/>
      <c r="H92" s="56"/>
      <c r="I92" s="56"/>
      <c r="L92" s="87"/>
      <c r="M92" s="81">
        <f t="shared" si="2"/>
        <v>1</v>
      </c>
    </row>
    <row r="93" spans="1:13" ht="14.45" hidden="1" customHeight="1" x14ac:dyDescent="0.25">
      <c r="A93" s="131">
        <v>34</v>
      </c>
      <c r="B93" s="132"/>
      <c r="C93" s="133"/>
      <c r="D93" s="86" t="s">
        <v>60</v>
      </c>
      <c r="E93" s="56">
        <f>'[3]1'!$S$54</f>
        <v>0</v>
      </c>
      <c r="F93" s="56"/>
      <c r="G93" s="56"/>
      <c r="H93" s="56"/>
      <c r="I93" s="56"/>
      <c r="L93" s="87"/>
      <c r="M93" s="81">
        <f t="shared" si="2"/>
        <v>0</v>
      </c>
    </row>
    <row r="94" spans="1:13" ht="24.75" hidden="1" customHeight="1" x14ac:dyDescent="0.25">
      <c r="A94" s="131">
        <v>37</v>
      </c>
      <c r="B94" s="132"/>
      <c r="C94" s="133"/>
      <c r="D94" s="86" t="s">
        <v>61</v>
      </c>
      <c r="E94" s="56">
        <f>'[3]1'!$S$58</f>
        <v>0</v>
      </c>
      <c r="F94" s="56"/>
      <c r="G94" s="56"/>
      <c r="H94" s="56"/>
      <c r="I94" s="56"/>
      <c r="L94" s="87"/>
      <c r="M94" s="81">
        <f t="shared" si="2"/>
        <v>0</v>
      </c>
    </row>
    <row r="95" spans="1:13" ht="14.45" hidden="1" customHeight="1" x14ac:dyDescent="0.25">
      <c r="A95" s="131">
        <v>38</v>
      </c>
      <c r="B95" s="132"/>
      <c r="C95" s="133"/>
      <c r="D95" s="86" t="s">
        <v>62</v>
      </c>
      <c r="E95" s="56">
        <f>'[3]1'!$S$62</f>
        <v>0</v>
      </c>
      <c r="F95" s="56"/>
      <c r="G95" s="56"/>
      <c r="H95" s="56"/>
      <c r="I95" s="56"/>
      <c r="L95" s="87"/>
      <c r="M95" s="81">
        <f t="shared" si="2"/>
        <v>0</v>
      </c>
    </row>
    <row r="96" spans="1:13" ht="24.75" hidden="1" customHeight="1" x14ac:dyDescent="0.25">
      <c r="A96" s="131">
        <v>4</v>
      </c>
      <c r="B96" s="132"/>
      <c r="C96" s="133"/>
      <c r="D96" s="85" t="s">
        <v>63</v>
      </c>
      <c r="E96" s="56">
        <f>SUM(E97:E98)</f>
        <v>0</v>
      </c>
      <c r="F96" s="56">
        <f t="shared" ref="F96:I96" si="28">SUM(F97:F98)</f>
        <v>0</v>
      </c>
      <c r="G96" s="56">
        <f t="shared" si="28"/>
        <v>0</v>
      </c>
      <c r="H96" s="56">
        <f t="shared" si="28"/>
        <v>0</v>
      </c>
      <c r="I96" s="56">
        <f t="shared" si="28"/>
        <v>0</v>
      </c>
      <c r="L96" s="87"/>
      <c r="M96" s="81">
        <f t="shared" si="2"/>
        <v>0</v>
      </c>
    </row>
    <row r="97" spans="1:13" ht="24.75" hidden="1" customHeight="1" x14ac:dyDescent="0.25">
      <c r="A97" s="131">
        <v>42</v>
      </c>
      <c r="B97" s="132"/>
      <c r="C97" s="133"/>
      <c r="D97" s="85" t="s">
        <v>64</v>
      </c>
      <c r="E97" s="56">
        <f>'[3]1'!$S$74</f>
        <v>0</v>
      </c>
      <c r="F97" s="58"/>
      <c r="G97" s="58"/>
      <c r="H97" s="58"/>
      <c r="I97" s="64"/>
      <c r="L97" s="87"/>
      <c r="M97" s="81">
        <f t="shared" si="2"/>
        <v>0</v>
      </c>
    </row>
    <row r="98" spans="1:13" ht="24.75" hidden="1" customHeight="1" x14ac:dyDescent="0.25">
      <c r="A98" s="131">
        <v>45</v>
      </c>
      <c r="B98" s="132"/>
      <c r="C98" s="133"/>
      <c r="D98" s="86" t="s">
        <v>65</v>
      </c>
      <c r="E98" s="56">
        <f>'[3]1'!$S$90</f>
        <v>0</v>
      </c>
      <c r="F98" s="58"/>
      <c r="G98" s="58"/>
      <c r="H98" s="58"/>
      <c r="I98" s="64"/>
      <c r="L98" s="87"/>
      <c r="M98" s="81">
        <f t="shared" si="2"/>
        <v>0</v>
      </c>
    </row>
    <row r="99" spans="1:13" ht="25.5" hidden="1" x14ac:dyDescent="0.25">
      <c r="A99" s="137" t="s">
        <v>127</v>
      </c>
      <c r="B99" s="138"/>
      <c r="C99" s="139"/>
      <c r="D99" s="72" t="s">
        <v>128</v>
      </c>
      <c r="E99" s="56">
        <f>E100+E106</f>
        <v>0</v>
      </c>
      <c r="F99" s="56">
        <f t="shared" ref="F99:I99" si="29">F100+F106</f>
        <v>0</v>
      </c>
      <c r="G99" s="56">
        <f t="shared" si="29"/>
        <v>0</v>
      </c>
      <c r="H99" s="56">
        <f t="shared" si="29"/>
        <v>0</v>
      </c>
      <c r="I99" s="56">
        <f t="shared" si="29"/>
        <v>0</v>
      </c>
      <c r="M99" s="81">
        <f t="shared" si="2"/>
        <v>0</v>
      </c>
    </row>
    <row r="100" spans="1:13" hidden="1" x14ac:dyDescent="0.25">
      <c r="A100" s="131">
        <v>3</v>
      </c>
      <c r="B100" s="132"/>
      <c r="C100" s="133"/>
      <c r="D100" s="85" t="s">
        <v>57</v>
      </c>
      <c r="E100" s="56">
        <f>SUM(E101:E105)</f>
        <v>0</v>
      </c>
      <c r="F100" s="56">
        <f t="shared" ref="F100:I100" si="30">SUM(F101:F105)</f>
        <v>0</v>
      </c>
      <c r="G100" s="56">
        <f t="shared" si="30"/>
        <v>0</v>
      </c>
      <c r="H100" s="56">
        <f t="shared" si="30"/>
        <v>0</v>
      </c>
      <c r="I100" s="56">
        <f t="shared" si="30"/>
        <v>0</v>
      </c>
      <c r="M100" s="81">
        <f t="shared" si="2"/>
        <v>0</v>
      </c>
    </row>
    <row r="101" spans="1:13" hidden="1" x14ac:dyDescent="0.25">
      <c r="A101" s="131">
        <v>31</v>
      </c>
      <c r="B101" s="132"/>
      <c r="C101" s="133"/>
      <c r="D101" s="85" t="s">
        <v>58</v>
      </c>
      <c r="E101" s="56">
        <f>'[3]1'!$T$9</f>
        <v>0</v>
      </c>
      <c r="F101" s="56"/>
      <c r="G101" s="56">
        <f>[4]UKUPNO!$T$9</f>
        <v>0</v>
      </c>
      <c r="H101" s="56">
        <f>[4]UKUPNO!$T$9</f>
        <v>0</v>
      </c>
      <c r="I101" s="56">
        <f>[4]UKUPNO!$T$9</f>
        <v>0</v>
      </c>
      <c r="M101" s="81">
        <f t="shared" si="2"/>
        <v>0</v>
      </c>
    </row>
    <row r="102" spans="1:13" hidden="1" x14ac:dyDescent="0.25">
      <c r="A102" s="131">
        <v>32</v>
      </c>
      <c r="B102" s="132"/>
      <c r="C102" s="133"/>
      <c r="D102" s="85" t="s">
        <v>59</v>
      </c>
      <c r="E102" s="56">
        <f>'[3]1'!$T$21</f>
        <v>0</v>
      </c>
      <c r="F102" s="56"/>
      <c r="G102" s="56">
        <f>[4]UKUPNO!$T$46</f>
        <v>0</v>
      </c>
      <c r="H102" s="56">
        <f>[4]UKUPNO!$T$46</f>
        <v>0</v>
      </c>
      <c r="I102" s="56">
        <f>[4]UKUPNO!$T$46</f>
        <v>0</v>
      </c>
      <c r="M102" s="81">
        <f t="shared" si="2"/>
        <v>0</v>
      </c>
    </row>
    <row r="103" spans="1:13" hidden="1" x14ac:dyDescent="0.25">
      <c r="A103" s="131">
        <v>34</v>
      </c>
      <c r="B103" s="132"/>
      <c r="C103" s="133"/>
      <c r="D103" s="86" t="s">
        <v>60</v>
      </c>
      <c r="E103" s="56">
        <f>'[3]1'!$T$54</f>
        <v>0</v>
      </c>
      <c r="F103" s="56"/>
      <c r="G103" s="56">
        <f>[4]UKUPNO!$T$426</f>
        <v>0</v>
      </c>
      <c r="H103" s="56">
        <f>[4]UKUPNO!$T$426</f>
        <v>0</v>
      </c>
      <c r="I103" s="56">
        <f>[4]UKUPNO!$T$426</f>
        <v>0</v>
      </c>
      <c r="M103" s="81">
        <f t="shared" si="2"/>
        <v>0</v>
      </c>
    </row>
    <row r="104" spans="1:13" ht="38.25" hidden="1" x14ac:dyDescent="0.25">
      <c r="A104" s="131">
        <v>37</v>
      </c>
      <c r="B104" s="132"/>
      <c r="C104" s="133"/>
      <c r="D104" s="86" t="s">
        <v>61</v>
      </c>
      <c r="E104" s="56">
        <f>'[3]1'!$T$58</f>
        <v>0</v>
      </c>
      <c r="F104" s="56"/>
      <c r="G104" s="56">
        <f>[4]UKUPNO!$T$440</f>
        <v>0</v>
      </c>
      <c r="H104" s="56">
        <f>[4]UKUPNO!$T$440</f>
        <v>0</v>
      </c>
      <c r="I104" s="56">
        <f>[4]UKUPNO!$T$440</f>
        <v>0</v>
      </c>
      <c r="M104" s="81">
        <f t="shared" si="2"/>
        <v>0</v>
      </c>
    </row>
    <row r="105" spans="1:13" hidden="1" x14ac:dyDescent="0.25">
      <c r="A105" s="131">
        <v>38</v>
      </c>
      <c r="B105" s="132"/>
      <c r="C105" s="133"/>
      <c r="D105" s="86" t="s">
        <v>62</v>
      </c>
      <c r="E105" s="56">
        <f>'[3]1'!$T$62</f>
        <v>0</v>
      </c>
      <c r="F105" s="56"/>
      <c r="G105" s="56">
        <f>[4]UKUPNO!$T$459</f>
        <v>0</v>
      </c>
      <c r="H105" s="56">
        <f>[4]UKUPNO!$T$459</f>
        <v>0</v>
      </c>
      <c r="I105" s="56">
        <f>[4]UKUPNO!$T$459</f>
        <v>0</v>
      </c>
      <c r="M105" s="81">
        <f t="shared" si="2"/>
        <v>0</v>
      </c>
    </row>
    <row r="106" spans="1:13" ht="25.5" hidden="1" x14ac:dyDescent="0.25">
      <c r="A106" s="131">
        <v>4</v>
      </c>
      <c r="B106" s="132"/>
      <c r="C106" s="133"/>
      <c r="D106" s="85" t="s">
        <v>63</v>
      </c>
      <c r="E106" s="56">
        <f>SUM(E107:E108)</f>
        <v>0</v>
      </c>
      <c r="F106" s="56">
        <f t="shared" ref="F106:I106" si="31">SUM(F107:F108)</f>
        <v>0</v>
      </c>
      <c r="G106" s="56">
        <f t="shared" si="31"/>
        <v>0</v>
      </c>
      <c r="H106" s="56">
        <f t="shared" si="31"/>
        <v>0</v>
      </c>
      <c r="I106" s="56">
        <f t="shared" si="31"/>
        <v>0</v>
      </c>
      <c r="M106" s="81">
        <f t="shared" si="2"/>
        <v>0</v>
      </c>
    </row>
    <row r="107" spans="1:13" ht="25.5" hidden="1" x14ac:dyDescent="0.25">
      <c r="A107" s="131">
        <v>42</v>
      </c>
      <c r="B107" s="132"/>
      <c r="C107" s="133"/>
      <c r="D107" s="85" t="s">
        <v>64</v>
      </c>
      <c r="E107" s="56">
        <f>'[3]1'!$T$74</f>
        <v>0</v>
      </c>
      <c r="F107" s="58"/>
      <c r="G107" s="58">
        <f>[4]UKUPNO!$T$493</f>
        <v>0</v>
      </c>
      <c r="H107" s="58">
        <f>[4]UKUPNO!$T$493</f>
        <v>0</v>
      </c>
      <c r="I107" s="58">
        <f>[4]UKUPNO!$T$493</f>
        <v>0</v>
      </c>
      <c r="M107" s="81">
        <f t="shared" si="2"/>
        <v>0</v>
      </c>
    </row>
    <row r="108" spans="1:13" ht="25.5" hidden="1" x14ac:dyDescent="0.25">
      <c r="A108" s="131">
        <v>45</v>
      </c>
      <c r="B108" s="132"/>
      <c r="C108" s="133"/>
      <c r="D108" s="86" t="s">
        <v>65</v>
      </c>
      <c r="E108" s="56">
        <f>'[3]1'!$T$90</f>
        <v>0</v>
      </c>
      <c r="F108" s="58"/>
      <c r="G108" s="58">
        <f>[4]UKUPNO!$T$592</f>
        <v>0</v>
      </c>
      <c r="H108" s="58">
        <f>[4]UKUPNO!$T$592</f>
        <v>0</v>
      </c>
      <c r="I108" s="58">
        <f>[4]UKUPNO!$T$592</f>
        <v>0</v>
      </c>
      <c r="M108" s="81">
        <f t="shared" si="2"/>
        <v>0</v>
      </c>
    </row>
    <row r="109" spans="1:13" ht="25.5" hidden="1" x14ac:dyDescent="0.25">
      <c r="A109" s="134" t="s">
        <v>129</v>
      </c>
      <c r="B109" s="135"/>
      <c r="C109" s="136"/>
      <c r="D109" s="72" t="s">
        <v>128</v>
      </c>
      <c r="E109" s="56">
        <f>E110+E116</f>
        <v>0</v>
      </c>
      <c r="F109" s="56">
        <f t="shared" ref="F109:I109" si="32">F110+F116</f>
        <v>0</v>
      </c>
      <c r="G109" s="56">
        <f t="shared" si="32"/>
        <v>0</v>
      </c>
      <c r="H109" s="56">
        <f t="shared" si="32"/>
        <v>0</v>
      </c>
      <c r="I109" s="56">
        <f t="shared" si="32"/>
        <v>0</v>
      </c>
      <c r="M109" s="81">
        <f t="shared" si="2"/>
        <v>0</v>
      </c>
    </row>
    <row r="110" spans="1:13" hidden="1" x14ac:dyDescent="0.25">
      <c r="A110" s="131">
        <v>3</v>
      </c>
      <c r="B110" s="132"/>
      <c r="C110" s="133"/>
      <c r="D110" s="85" t="s">
        <v>57</v>
      </c>
      <c r="E110" s="56">
        <f>SUM(E111:E115)</f>
        <v>0</v>
      </c>
      <c r="F110" s="56">
        <f t="shared" ref="F110:I110" si="33">SUM(F111:F115)</f>
        <v>0</v>
      </c>
      <c r="G110" s="56">
        <f t="shared" si="33"/>
        <v>0</v>
      </c>
      <c r="H110" s="56">
        <f t="shared" si="33"/>
        <v>0</v>
      </c>
      <c r="I110" s="56">
        <f t="shared" si="33"/>
        <v>0</v>
      </c>
      <c r="M110" s="81">
        <f t="shared" si="2"/>
        <v>0</v>
      </c>
    </row>
    <row r="111" spans="1:13" hidden="1" x14ac:dyDescent="0.25">
      <c r="A111" s="131">
        <v>31</v>
      </c>
      <c r="B111" s="132"/>
      <c r="C111" s="133"/>
      <c r="D111" s="85" t="s">
        <v>58</v>
      </c>
      <c r="E111" s="56">
        <f>'[3]1'!$U$9</f>
        <v>0</v>
      </c>
      <c r="F111" s="56"/>
      <c r="G111" s="56"/>
      <c r="H111" s="56"/>
      <c r="I111" s="56"/>
      <c r="M111" s="81">
        <f t="shared" si="2"/>
        <v>0</v>
      </c>
    </row>
    <row r="112" spans="1:13" hidden="1" x14ac:dyDescent="0.25">
      <c r="A112" s="131">
        <v>32</v>
      </c>
      <c r="B112" s="132"/>
      <c r="C112" s="133"/>
      <c r="D112" s="85" t="s">
        <v>59</v>
      </c>
      <c r="E112" s="56">
        <f>'[3]1'!$U$21</f>
        <v>0</v>
      </c>
      <c r="F112" s="56"/>
      <c r="G112" s="56"/>
      <c r="H112" s="56"/>
      <c r="I112" s="56"/>
      <c r="M112" s="81">
        <f t="shared" si="2"/>
        <v>0</v>
      </c>
    </row>
    <row r="113" spans="1:13" hidden="1" x14ac:dyDescent="0.25">
      <c r="A113" s="131">
        <v>34</v>
      </c>
      <c r="B113" s="132"/>
      <c r="C113" s="133"/>
      <c r="D113" s="86" t="s">
        <v>60</v>
      </c>
      <c r="E113" s="56">
        <f>'[3]1'!$U$54</f>
        <v>0</v>
      </c>
      <c r="F113" s="56"/>
      <c r="G113" s="56"/>
      <c r="H113" s="56"/>
      <c r="I113" s="56"/>
      <c r="M113" s="81">
        <f t="shared" si="2"/>
        <v>0</v>
      </c>
    </row>
    <row r="114" spans="1:13" ht="38.25" hidden="1" x14ac:dyDescent="0.25">
      <c r="A114" s="131">
        <v>37</v>
      </c>
      <c r="B114" s="132"/>
      <c r="C114" s="133"/>
      <c r="D114" s="86" t="s">
        <v>61</v>
      </c>
      <c r="E114" s="56">
        <f>'[3]1'!$U$58</f>
        <v>0</v>
      </c>
      <c r="F114" s="56"/>
      <c r="G114" s="56"/>
      <c r="H114" s="56"/>
      <c r="I114" s="56"/>
      <c r="M114" s="81">
        <f t="shared" si="2"/>
        <v>0</v>
      </c>
    </row>
    <row r="115" spans="1:13" hidden="1" x14ac:dyDescent="0.25">
      <c r="A115" s="131">
        <v>38</v>
      </c>
      <c r="B115" s="132"/>
      <c r="C115" s="133"/>
      <c r="D115" s="86" t="s">
        <v>62</v>
      </c>
      <c r="E115" s="56">
        <f>'[3]1'!$U$62</f>
        <v>0</v>
      </c>
      <c r="F115" s="56"/>
      <c r="G115" s="56"/>
      <c r="H115" s="56"/>
      <c r="I115" s="56"/>
      <c r="M115" s="81">
        <f t="shared" si="2"/>
        <v>0</v>
      </c>
    </row>
    <row r="116" spans="1:13" ht="25.5" hidden="1" x14ac:dyDescent="0.25">
      <c r="A116" s="131">
        <v>4</v>
      </c>
      <c r="B116" s="132"/>
      <c r="C116" s="133"/>
      <c r="D116" s="85" t="s">
        <v>63</v>
      </c>
      <c r="E116" s="56">
        <f>SUM(E117:E118)</f>
        <v>0</v>
      </c>
      <c r="F116" s="56">
        <f t="shared" ref="F116:I116" si="34">SUM(F117:F118)</f>
        <v>0</v>
      </c>
      <c r="G116" s="56">
        <f t="shared" si="34"/>
        <v>0</v>
      </c>
      <c r="H116" s="56">
        <f t="shared" si="34"/>
        <v>0</v>
      </c>
      <c r="I116" s="56">
        <f t="shared" si="34"/>
        <v>0</v>
      </c>
      <c r="M116" s="81">
        <f t="shared" si="2"/>
        <v>0</v>
      </c>
    </row>
    <row r="117" spans="1:13" ht="25.5" hidden="1" x14ac:dyDescent="0.25">
      <c r="A117" s="131">
        <v>42</v>
      </c>
      <c r="B117" s="132"/>
      <c r="C117" s="133"/>
      <c r="D117" s="85" t="s">
        <v>64</v>
      </c>
      <c r="E117" s="56">
        <f>'[3]1'!$U$74</f>
        <v>0</v>
      </c>
      <c r="F117" s="58"/>
      <c r="G117" s="58"/>
      <c r="H117" s="58"/>
      <c r="I117" s="58"/>
      <c r="M117" s="81">
        <f t="shared" si="2"/>
        <v>0</v>
      </c>
    </row>
    <row r="118" spans="1:13" ht="25.5" hidden="1" x14ac:dyDescent="0.25">
      <c r="A118" s="131">
        <v>45</v>
      </c>
      <c r="B118" s="132"/>
      <c r="C118" s="133"/>
      <c r="D118" s="86" t="s">
        <v>65</v>
      </c>
      <c r="E118" s="56">
        <f>'[3]1'!$U$90</f>
        <v>0</v>
      </c>
      <c r="F118" s="58"/>
      <c r="G118" s="58"/>
      <c r="H118" s="58"/>
      <c r="I118" s="58"/>
      <c r="M118" s="81">
        <f t="shared" si="2"/>
        <v>0</v>
      </c>
    </row>
    <row r="119" spans="1:13" ht="25.5" hidden="1" x14ac:dyDescent="0.25">
      <c r="A119" s="128" t="s">
        <v>130</v>
      </c>
      <c r="B119" s="129"/>
      <c r="C119" s="130"/>
      <c r="D119" s="82" t="s">
        <v>131</v>
      </c>
      <c r="E119" s="83">
        <f>E120</f>
        <v>0</v>
      </c>
      <c r="F119" s="83">
        <f t="shared" ref="F119:I119" si="35">F120</f>
        <v>0</v>
      </c>
      <c r="G119" s="83">
        <f t="shared" si="35"/>
        <v>0</v>
      </c>
      <c r="H119" s="83">
        <f t="shared" si="35"/>
        <v>0</v>
      </c>
      <c r="I119" s="83">
        <f t="shared" si="35"/>
        <v>0</v>
      </c>
      <c r="M119" s="81">
        <f t="shared" si="2"/>
        <v>0</v>
      </c>
    </row>
    <row r="120" spans="1:13" ht="27" hidden="1" customHeight="1" x14ac:dyDescent="0.25">
      <c r="A120" s="137" t="s">
        <v>118</v>
      </c>
      <c r="B120" s="138"/>
      <c r="C120" s="139"/>
      <c r="D120" s="84" t="s">
        <v>119</v>
      </c>
      <c r="E120" s="56">
        <f>E121+E127</f>
        <v>0</v>
      </c>
      <c r="F120" s="56">
        <f t="shared" ref="F120:I120" si="36">F121+F127</f>
        <v>0</v>
      </c>
      <c r="G120" s="56">
        <f t="shared" si="36"/>
        <v>0</v>
      </c>
      <c r="H120" s="56">
        <f t="shared" si="36"/>
        <v>0</v>
      </c>
      <c r="I120" s="56">
        <f t="shared" si="36"/>
        <v>0</v>
      </c>
      <c r="M120" s="81">
        <f t="shared" si="2"/>
        <v>0</v>
      </c>
    </row>
    <row r="121" spans="1:13" hidden="1" x14ac:dyDescent="0.25">
      <c r="A121" s="131">
        <v>3</v>
      </c>
      <c r="B121" s="132"/>
      <c r="C121" s="133"/>
      <c r="D121" s="85" t="s">
        <v>57</v>
      </c>
      <c r="E121" s="56">
        <f>SUM(E122:E126)</f>
        <v>0</v>
      </c>
      <c r="F121" s="56">
        <f t="shared" ref="F121:I121" si="37">SUM(F122:F126)</f>
        <v>0</v>
      </c>
      <c r="G121" s="56">
        <f t="shared" si="37"/>
        <v>0</v>
      </c>
      <c r="H121" s="56">
        <f t="shared" si="37"/>
        <v>0</v>
      </c>
      <c r="I121" s="56">
        <f t="shared" si="37"/>
        <v>0</v>
      </c>
      <c r="M121" s="81">
        <f t="shared" si="2"/>
        <v>0</v>
      </c>
    </row>
    <row r="122" spans="1:13" hidden="1" x14ac:dyDescent="0.25">
      <c r="A122" s="131">
        <v>31</v>
      </c>
      <c r="B122" s="132"/>
      <c r="C122" s="133"/>
      <c r="D122" s="85" t="s">
        <v>58</v>
      </c>
      <c r="E122" s="56">
        <f>'[3]2'!$G$9</f>
        <v>0</v>
      </c>
      <c r="F122" s="56"/>
      <c r="G122" s="56">
        <f>[5]UKUPNO!$G$9</f>
        <v>0</v>
      </c>
      <c r="H122" s="56">
        <f>[5]UKUPNO!$G$9</f>
        <v>0</v>
      </c>
      <c r="I122" s="56">
        <f>[5]UKUPNO!$G$9</f>
        <v>0</v>
      </c>
      <c r="M122" s="81">
        <f t="shared" si="2"/>
        <v>0</v>
      </c>
    </row>
    <row r="123" spans="1:13" hidden="1" x14ac:dyDescent="0.25">
      <c r="A123" s="131">
        <v>32</v>
      </c>
      <c r="B123" s="132"/>
      <c r="C123" s="133"/>
      <c r="D123" s="85" t="s">
        <v>59</v>
      </c>
      <c r="E123" s="56">
        <f>'[3]2'!$G$21</f>
        <v>0</v>
      </c>
      <c r="F123" s="56"/>
      <c r="G123" s="56">
        <f>[5]UKUPNO!$G$46</f>
        <v>0</v>
      </c>
      <c r="H123" s="56">
        <f>[5]UKUPNO!$G$46</f>
        <v>0</v>
      </c>
      <c r="I123" s="56">
        <f>[5]UKUPNO!$G$46</f>
        <v>0</v>
      </c>
      <c r="M123" s="81">
        <f t="shared" ref="M123:M216" si="38">IF(E123+F123+G123+H123+I123=0,0,1)</f>
        <v>0</v>
      </c>
    </row>
    <row r="124" spans="1:13" hidden="1" x14ac:dyDescent="0.25">
      <c r="A124" s="131">
        <v>34</v>
      </c>
      <c r="B124" s="132"/>
      <c r="C124" s="133"/>
      <c r="D124" s="86" t="s">
        <v>60</v>
      </c>
      <c r="E124" s="56">
        <f>'[3]2'!$G$54</f>
        <v>0</v>
      </c>
      <c r="F124" s="56"/>
      <c r="G124" s="56">
        <f>[5]UKUPNO!$G$426</f>
        <v>0</v>
      </c>
      <c r="H124" s="56">
        <f>[5]UKUPNO!$G$426</f>
        <v>0</v>
      </c>
      <c r="I124" s="56">
        <f>[5]UKUPNO!$G$426</f>
        <v>0</v>
      </c>
      <c r="M124" s="81">
        <f t="shared" si="38"/>
        <v>0</v>
      </c>
    </row>
    <row r="125" spans="1:13" ht="38.25" hidden="1" x14ac:dyDescent="0.25">
      <c r="A125" s="131">
        <v>37</v>
      </c>
      <c r="B125" s="132"/>
      <c r="C125" s="133"/>
      <c r="D125" s="86" t="s">
        <v>61</v>
      </c>
      <c r="E125" s="56">
        <f>'[3]2'!$G$58</f>
        <v>0</v>
      </c>
      <c r="F125" s="56"/>
      <c r="G125" s="56">
        <f>[5]UKUPNO!$G$440</f>
        <v>0</v>
      </c>
      <c r="H125" s="56">
        <f>[5]UKUPNO!$G$440</f>
        <v>0</v>
      </c>
      <c r="I125" s="56">
        <f>[5]UKUPNO!$G$440</f>
        <v>0</v>
      </c>
      <c r="M125" s="81">
        <f t="shared" si="38"/>
        <v>0</v>
      </c>
    </row>
    <row r="126" spans="1:13" hidden="1" x14ac:dyDescent="0.25">
      <c r="A126" s="131">
        <v>38</v>
      </c>
      <c r="B126" s="132"/>
      <c r="C126" s="133"/>
      <c r="D126" s="86" t="s">
        <v>62</v>
      </c>
      <c r="E126" s="56">
        <f>'[3]2'!$G$62</f>
        <v>0</v>
      </c>
      <c r="F126" s="56"/>
      <c r="G126" s="56">
        <f>[5]UKUPNO!$G$459</f>
        <v>0</v>
      </c>
      <c r="H126" s="56">
        <f>[5]UKUPNO!$G$459</f>
        <v>0</v>
      </c>
      <c r="I126" s="56">
        <f>[5]UKUPNO!$G$459</f>
        <v>0</v>
      </c>
      <c r="M126" s="81">
        <f t="shared" si="38"/>
        <v>0</v>
      </c>
    </row>
    <row r="127" spans="1:13" ht="25.5" hidden="1" x14ac:dyDescent="0.25">
      <c r="A127" s="131">
        <v>4</v>
      </c>
      <c r="B127" s="132"/>
      <c r="C127" s="133"/>
      <c r="D127" s="85" t="s">
        <v>63</v>
      </c>
      <c r="E127" s="56">
        <f>SUM(E128:E129)</f>
        <v>0</v>
      </c>
      <c r="F127" s="56">
        <f t="shared" ref="F127:I127" si="39">SUM(F128:F129)</f>
        <v>0</v>
      </c>
      <c r="G127" s="56">
        <f t="shared" si="39"/>
        <v>0</v>
      </c>
      <c r="H127" s="56">
        <f t="shared" si="39"/>
        <v>0</v>
      </c>
      <c r="I127" s="56">
        <f t="shared" si="39"/>
        <v>0</v>
      </c>
      <c r="M127" s="81">
        <f t="shared" si="38"/>
        <v>0</v>
      </c>
    </row>
    <row r="128" spans="1:13" ht="25.5" hidden="1" x14ac:dyDescent="0.25">
      <c r="A128" s="131">
        <v>42</v>
      </c>
      <c r="B128" s="132"/>
      <c r="C128" s="133"/>
      <c r="D128" s="85" t="s">
        <v>64</v>
      </c>
      <c r="E128" s="56">
        <f>'[3]2'!$G$74</f>
        <v>0</v>
      </c>
      <c r="F128" s="58"/>
      <c r="G128" s="58">
        <f>[5]UKUPNO!$G$493</f>
        <v>0</v>
      </c>
      <c r="H128" s="58">
        <f>[5]UKUPNO!$G$493</f>
        <v>0</v>
      </c>
      <c r="I128" s="58">
        <f>[5]UKUPNO!$G$493</f>
        <v>0</v>
      </c>
      <c r="M128" s="81">
        <f t="shared" si="38"/>
        <v>0</v>
      </c>
    </row>
    <row r="129" spans="1:13" ht="25.5" hidden="1" x14ac:dyDescent="0.25">
      <c r="A129" s="131">
        <v>45</v>
      </c>
      <c r="B129" s="132"/>
      <c r="C129" s="133"/>
      <c r="D129" s="86" t="s">
        <v>65</v>
      </c>
      <c r="E129" s="56">
        <f>'[3]2'!$G$90</f>
        <v>0</v>
      </c>
      <c r="F129" s="58"/>
      <c r="G129" s="58">
        <f>[5]UKUPNO!$G$592</f>
        <v>0</v>
      </c>
      <c r="H129" s="58">
        <f>[5]UKUPNO!$G$592</f>
        <v>0</v>
      </c>
      <c r="I129" s="58">
        <f>[5]UKUPNO!$G$592</f>
        <v>0</v>
      </c>
      <c r="M129" s="81">
        <f t="shared" si="38"/>
        <v>0</v>
      </c>
    </row>
    <row r="130" spans="1:13" ht="25.5" x14ac:dyDescent="0.25">
      <c r="A130" s="128" t="s">
        <v>132</v>
      </c>
      <c r="B130" s="129"/>
      <c r="C130" s="130"/>
      <c r="D130" s="82" t="s">
        <v>133</v>
      </c>
      <c r="E130" s="83">
        <f>E131</f>
        <v>27872.811732696267</v>
      </c>
      <c r="F130" s="83">
        <f t="shared" ref="F130:I130" si="40">F131</f>
        <v>24000</v>
      </c>
      <c r="G130" s="83">
        <f t="shared" si="40"/>
        <v>30000</v>
      </c>
      <c r="H130" s="83">
        <f t="shared" si="40"/>
        <v>30000</v>
      </c>
      <c r="I130" s="83">
        <f t="shared" si="40"/>
        <v>30000</v>
      </c>
      <c r="M130" s="81">
        <f t="shared" si="38"/>
        <v>1</v>
      </c>
    </row>
    <row r="131" spans="1:13" ht="25.5" customHeight="1" x14ac:dyDescent="0.25">
      <c r="A131" s="137" t="s">
        <v>121</v>
      </c>
      <c r="B131" s="138"/>
      <c r="C131" s="139"/>
      <c r="D131" s="84" t="s">
        <v>122</v>
      </c>
      <c r="E131" s="56">
        <f>E132+E138</f>
        <v>27872.811732696267</v>
      </c>
      <c r="F131" s="56">
        <f t="shared" ref="F131:I131" si="41">F132+F138</f>
        <v>24000</v>
      </c>
      <c r="G131" s="56">
        <f t="shared" si="41"/>
        <v>30000</v>
      </c>
      <c r="H131" s="56">
        <f t="shared" si="41"/>
        <v>30000</v>
      </c>
      <c r="I131" s="56">
        <f t="shared" si="41"/>
        <v>30000</v>
      </c>
      <c r="M131" s="81">
        <f t="shared" si="38"/>
        <v>1</v>
      </c>
    </row>
    <row r="132" spans="1:13" x14ac:dyDescent="0.25">
      <c r="A132" s="131">
        <v>3</v>
      </c>
      <c r="B132" s="132"/>
      <c r="C132" s="133"/>
      <c r="D132" s="85" t="s">
        <v>57</v>
      </c>
      <c r="E132" s="56">
        <f>SUM(E133:E137)</f>
        <v>24283.091114207979</v>
      </c>
      <c r="F132" s="56">
        <f t="shared" ref="F132:I132" si="42">SUM(F133:F137)</f>
        <v>20000</v>
      </c>
      <c r="G132" s="56">
        <f t="shared" si="42"/>
        <v>20500</v>
      </c>
      <c r="H132" s="56">
        <f t="shared" si="42"/>
        <v>20500</v>
      </c>
      <c r="I132" s="56">
        <f t="shared" si="42"/>
        <v>20500</v>
      </c>
      <c r="M132" s="81">
        <f t="shared" si="38"/>
        <v>1</v>
      </c>
    </row>
    <row r="133" spans="1:13" hidden="1" x14ac:dyDescent="0.25">
      <c r="A133" s="131">
        <v>31</v>
      </c>
      <c r="B133" s="132"/>
      <c r="C133" s="133"/>
      <c r="D133" s="85" t="s">
        <v>58</v>
      </c>
      <c r="E133" s="56">
        <f>'[3]3'!$P$9</f>
        <v>0</v>
      </c>
      <c r="F133" s="56"/>
      <c r="G133" s="56">
        <f>[6]UKUPNO!$P$9</f>
        <v>0</v>
      </c>
      <c r="H133" s="56">
        <f>[6]UKUPNO!$P$9</f>
        <v>0</v>
      </c>
      <c r="I133" s="56">
        <f>[6]UKUPNO!$P$9</f>
        <v>0</v>
      </c>
      <c r="M133" s="81">
        <f t="shared" si="38"/>
        <v>0</v>
      </c>
    </row>
    <row r="134" spans="1:13" hidden="1" x14ac:dyDescent="0.25">
      <c r="A134" s="131">
        <v>32</v>
      </c>
      <c r="B134" s="132"/>
      <c r="C134" s="133"/>
      <c r="D134" s="85" t="s">
        <v>59</v>
      </c>
      <c r="E134" s="56">
        <f>'[3]3'!$P$21</f>
        <v>0</v>
      </c>
      <c r="F134" s="56"/>
      <c r="G134" s="56">
        <f>[6]UKUPNO!$P$46</f>
        <v>0</v>
      </c>
      <c r="H134" s="56">
        <f>[6]UKUPNO!$P$46</f>
        <v>0</v>
      </c>
      <c r="I134" s="56">
        <f>[6]UKUPNO!$P$46</f>
        <v>0</v>
      </c>
      <c r="M134" s="81">
        <f t="shared" si="38"/>
        <v>0</v>
      </c>
    </row>
    <row r="135" spans="1:13" hidden="1" x14ac:dyDescent="0.25">
      <c r="A135" s="131">
        <v>34</v>
      </c>
      <c r="B135" s="132"/>
      <c r="C135" s="133"/>
      <c r="D135" s="86" t="s">
        <v>60</v>
      </c>
      <c r="E135" s="56">
        <f>'[3]3'!$P$54</f>
        <v>0</v>
      </c>
      <c r="F135" s="56"/>
      <c r="G135" s="56">
        <f>[6]UKUPNO!$P$426</f>
        <v>0</v>
      </c>
      <c r="H135" s="56">
        <f>[6]UKUPNO!$P$426</f>
        <v>0</v>
      </c>
      <c r="I135" s="56">
        <f>[6]UKUPNO!$P$426</f>
        <v>0</v>
      </c>
      <c r="M135" s="81">
        <f t="shared" si="38"/>
        <v>0</v>
      </c>
    </row>
    <row r="136" spans="1:13" ht="38.25" x14ac:dyDescent="0.25">
      <c r="A136" s="131">
        <v>37</v>
      </c>
      <c r="B136" s="132"/>
      <c r="C136" s="133"/>
      <c r="D136" s="86" t="s">
        <v>61</v>
      </c>
      <c r="E136" s="56">
        <f>'[3]3'!$P$58</f>
        <v>24283.091114207979</v>
      </c>
      <c r="F136" s="56">
        <v>20000</v>
      </c>
      <c r="G136" s="56">
        <f>[6]UKUPNO!$P$440</f>
        <v>20500</v>
      </c>
      <c r="H136" s="56">
        <f>[6]UKUPNO!$P$440</f>
        <v>20500</v>
      </c>
      <c r="I136" s="56">
        <f>[6]UKUPNO!$P$440</f>
        <v>20500</v>
      </c>
      <c r="M136" s="81">
        <f t="shared" si="38"/>
        <v>1</v>
      </c>
    </row>
    <row r="137" spans="1:13" hidden="1" x14ac:dyDescent="0.25">
      <c r="A137" s="131">
        <v>38</v>
      </c>
      <c r="B137" s="132"/>
      <c r="C137" s="133"/>
      <c r="D137" s="86" t="s">
        <v>62</v>
      </c>
      <c r="E137" s="56">
        <f>'[3]3'!$P$62</f>
        <v>0</v>
      </c>
      <c r="F137" s="56"/>
      <c r="G137" s="56">
        <f>[6]UKUPNO!$P$459</f>
        <v>0</v>
      </c>
      <c r="H137" s="56">
        <f>[6]UKUPNO!$P$459</f>
        <v>0</v>
      </c>
      <c r="I137" s="56">
        <f>[6]UKUPNO!$P$459</f>
        <v>0</v>
      </c>
      <c r="M137" s="81">
        <f t="shared" si="38"/>
        <v>0</v>
      </c>
    </row>
    <row r="138" spans="1:13" ht="25.5" x14ac:dyDescent="0.25">
      <c r="A138" s="131">
        <v>4</v>
      </c>
      <c r="B138" s="132"/>
      <c r="C138" s="133"/>
      <c r="D138" s="85" t="s">
        <v>63</v>
      </c>
      <c r="E138" s="56">
        <f>SUM(E139:E140)</f>
        <v>3589.7206184882871</v>
      </c>
      <c r="F138" s="56">
        <f t="shared" ref="F138:I138" si="43">SUM(F139:F140)</f>
        <v>4000</v>
      </c>
      <c r="G138" s="56">
        <f t="shared" si="43"/>
        <v>9500</v>
      </c>
      <c r="H138" s="56">
        <f t="shared" si="43"/>
        <v>9500</v>
      </c>
      <c r="I138" s="56">
        <f t="shared" si="43"/>
        <v>9500</v>
      </c>
      <c r="M138" s="81">
        <f t="shared" si="38"/>
        <v>1</v>
      </c>
    </row>
    <row r="139" spans="1:13" ht="25.5" x14ac:dyDescent="0.25">
      <c r="A139" s="131">
        <v>42</v>
      </c>
      <c r="B139" s="132"/>
      <c r="C139" s="133"/>
      <c r="D139" s="85" t="s">
        <v>64</v>
      </c>
      <c r="E139" s="56">
        <f>'[3]3'!$P$74</f>
        <v>3589.7206184882871</v>
      </c>
      <c r="F139" s="58">
        <v>4000</v>
      </c>
      <c r="G139" s="58">
        <f>[6]UKUPNO!$P$493</f>
        <v>9500</v>
      </c>
      <c r="H139" s="58">
        <f>[6]UKUPNO!$P$493</f>
        <v>9500</v>
      </c>
      <c r="I139" s="58">
        <f>[6]UKUPNO!$P$493</f>
        <v>9500</v>
      </c>
      <c r="M139" s="81">
        <f t="shared" si="38"/>
        <v>1</v>
      </c>
    </row>
    <row r="140" spans="1:13" ht="25.5" hidden="1" x14ac:dyDescent="0.25">
      <c r="A140" s="131">
        <v>45</v>
      </c>
      <c r="B140" s="132"/>
      <c r="C140" s="133"/>
      <c r="D140" s="86" t="s">
        <v>65</v>
      </c>
      <c r="E140" s="56">
        <f>'[3]3'!$P$90</f>
        <v>0</v>
      </c>
      <c r="F140" s="58"/>
      <c r="G140" s="58">
        <f>[6]UKUPNO!$P$592</f>
        <v>0</v>
      </c>
      <c r="H140" s="58">
        <f>[6]UKUPNO!$P$592</f>
        <v>0</v>
      </c>
      <c r="I140" s="58">
        <f>[6]UKUPNO!$P$592</f>
        <v>0</v>
      </c>
      <c r="M140" s="81">
        <f t="shared" si="38"/>
        <v>0</v>
      </c>
    </row>
    <row r="141" spans="1:13" ht="25.5" x14ac:dyDescent="0.25">
      <c r="A141" s="128" t="s">
        <v>134</v>
      </c>
      <c r="B141" s="129"/>
      <c r="C141" s="130"/>
      <c r="D141" s="82" t="s">
        <v>135</v>
      </c>
      <c r="E141" s="83">
        <f>E142</f>
        <v>0</v>
      </c>
      <c r="F141" s="83">
        <f t="shared" ref="F141:I141" si="44">F142</f>
        <v>126569</v>
      </c>
      <c r="G141" s="83">
        <f t="shared" si="44"/>
        <v>124488.000145</v>
      </c>
      <c r="H141" s="83">
        <f t="shared" si="44"/>
        <v>124488.000145</v>
      </c>
      <c r="I141" s="83">
        <f t="shared" si="44"/>
        <v>124488.000145</v>
      </c>
      <c r="M141" s="81">
        <f t="shared" si="38"/>
        <v>1</v>
      </c>
    </row>
    <row r="142" spans="1:13" x14ac:dyDescent="0.25">
      <c r="A142" s="137" t="s">
        <v>121</v>
      </c>
      <c r="B142" s="138"/>
      <c r="C142" s="139"/>
      <c r="D142" s="84" t="s">
        <v>122</v>
      </c>
      <c r="E142" s="56">
        <f>E143+E149</f>
        <v>0</v>
      </c>
      <c r="F142" s="56">
        <f t="shared" ref="F142:I142" si="45">F143+F149</f>
        <v>126569</v>
      </c>
      <c r="G142" s="56">
        <f t="shared" si="45"/>
        <v>124488.000145</v>
      </c>
      <c r="H142" s="56">
        <f t="shared" si="45"/>
        <v>124488.000145</v>
      </c>
      <c r="I142" s="56">
        <f t="shared" si="45"/>
        <v>124488.000145</v>
      </c>
      <c r="M142" s="81">
        <f t="shared" si="38"/>
        <v>1</v>
      </c>
    </row>
    <row r="143" spans="1:13" x14ac:dyDescent="0.25">
      <c r="A143" s="131">
        <v>3</v>
      </c>
      <c r="B143" s="132"/>
      <c r="C143" s="133"/>
      <c r="D143" s="85" t="s">
        <v>57</v>
      </c>
      <c r="E143" s="56">
        <f>SUM(E144:E148)</f>
        <v>0</v>
      </c>
      <c r="F143" s="56">
        <f t="shared" ref="F143:I143" si="46">SUM(F144:F148)</f>
        <v>126569</v>
      </c>
      <c r="G143" s="56">
        <f t="shared" si="46"/>
        <v>124488.000145</v>
      </c>
      <c r="H143" s="56">
        <f t="shared" si="46"/>
        <v>124488.000145</v>
      </c>
      <c r="I143" s="56">
        <f t="shared" si="46"/>
        <v>124488.000145</v>
      </c>
      <c r="M143" s="81">
        <f t="shared" si="38"/>
        <v>1</v>
      </c>
    </row>
    <row r="144" spans="1:13" hidden="1" x14ac:dyDescent="0.25">
      <c r="A144" s="131">
        <v>31</v>
      </c>
      <c r="B144" s="132"/>
      <c r="C144" s="133"/>
      <c r="D144" s="85" t="s">
        <v>58</v>
      </c>
      <c r="E144" s="56">
        <v>0</v>
      </c>
      <c r="F144" s="56"/>
      <c r="G144" s="56">
        <f>[7]UKUPNO!$P$9</f>
        <v>0</v>
      </c>
      <c r="H144" s="56">
        <f>[7]UKUPNO!$P$9</f>
        <v>0</v>
      </c>
      <c r="I144" s="56">
        <f>[7]UKUPNO!$P$9</f>
        <v>0</v>
      </c>
      <c r="M144" s="81">
        <f t="shared" si="38"/>
        <v>0</v>
      </c>
    </row>
    <row r="145" spans="1:13" x14ac:dyDescent="0.25">
      <c r="A145" s="131">
        <v>32</v>
      </c>
      <c r="B145" s="132"/>
      <c r="C145" s="133"/>
      <c r="D145" s="85" t="s">
        <v>59</v>
      </c>
      <c r="E145" s="56">
        <v>0</v>
      </c>
      <c r="F145" s="56">
        <v>126569</v>
      </c>
      <c r="G145" s="56">
        <f>[7]UKUPNO!$P$46</f>
        <v>124488.000145</v>
      </c>
      <c r="H145" s="56">
        <f>[7]UKUPNO!$P$46</f>
        <v>124488.000145</v>
      </c>
      <c r="I145" s="56">
        <f>[7]UKUPNO!$P$46</f>
        <v>124488.000145</v>
      </c>
      <c r="M145" s="81">
        <f t="shared" si="38"/>
        <v>1</v>
      </c>
    </row>
    <row r="146" spans="1:13" hidden="1" x14ac:dyDescent="0.25">
      <c r="A146" s="131">
        <v>34</v>
      </c>
      <c r="B146" s="132"/>
      <c r="C146" s="133"/>
      <c r="D146" s="86" t="s">
        <v>60</v>
      </c>
      <c r="E146" s="56">
        <v>0</v>
      </c>
      <c r="F146" s="56"/>
      <c r="G146" s="56">
        <f>[7]UKUPNO!$P$426</f>
        <v>0</v>
      </c>
      <c r="H146" s="56">
        <f>[7]UKUPNO!$P$426</f>
        <v>0</v>
      </c>
      <c r="I146" s="56">
        <f>[7]UKUPNO!$P$426</f>
        <v>0</v>
      </c>
      <c r="M146" s="81">
        <f t="shared" si="38"/>
        <v>0</v>
      </c>
    </row>
    <row r="147" spans="1:13" ht="38.25" hidden="1" x14ac:dyDescent="0.25">
      <c r="A147" s="131">
        <v>37</v>
      </c>
      <c r="B147" s="132"/>
      <c r="C147" s="133"/>
      <c r="D147" s="86" t="s">
        <v>61</v>
      </c>
      <c r="E147" s="56">
        <v>0</v>
      </c>
      <c r="F147" s="56"/>
      <c r="G147" s="56">
        <f>[7]UKUPNO!$P$440</f>
        <v>0</v>
      </c>
      <c r="H147" s="56">
        <f>[7]UKUPNO!$P$440</f>
        <v>0</v>
      </c>
      <c r="I147" s="56">
        <f>[7]UKUPNO!$P$440</f>
        <v>0</v>
      </c>
      <c r="M147" s="81">
        <f t="shared" si="38"/>
        <v>0</v>
      </c>
    </row>
    <row r="148" spans="1:13" hidden="1" x14ac:dyDescent="0.25">
      <c r="A148" s="131">
        <v>38</v>
      </c>
      <c r="B148" s="132"/>
      <c r="C148" s="133"/>
      <c r="D148" s="86" t="s">
        <v>62</v>
      </c>
      <c r="E148" s="56">
        <v>0</v>
      </c>
      <c r="F148" s="56"/>
      <c r="G148" s="56">
        <f>[7]UKUPNO!$P$459</f>
        <v>0</v>
      </c>
      <c r="H148" s="56">
        <f>[7]UKUPNO!$P$459</f>
        <v>0</v>
      </c>
      <c r="I148" s="56">
        <f>[7]UKUPNO!$P$459</f>
        <v>0</v>
      </c>
      <c r="M148" s="81">
        <f t="shared" si="38"/>
        <v>0</v>
      </c>
    </row>
    <row r="149" spans="1:13" ht="25.5" hidden="1" x14ac:dyDescent="0.25">
      <c r="A149" s="131">
        <v>4</v>
      </c>
      <c r="B149" s="132"/>
      <c r="C149" s="133"/>
      <c r="D149" s="85" t="s">
        <v>63</v>
      </c>
      <c r="E149" s="56">
        <f>SUM(E150:E151)</f>
        <v>0</v>
      </c>
      <c r="F149" s="56">
        <f t="shared" ref="F149:I149" si="47">SUM(F150:F151)</f>
        <v>0</v>
      </c>
      <c r="G149" s="56">
        <f t="shared" si="47"/>
        <v>0</v>
      </c>
      <c r="H149" s="56">
        <f t="shared" si="47"/>
        <v>0</v>
      </c>
      <c r="I149" s="56">
        <f t="shared" si="47"/>
        <v>0</v>
      </c>
      <c r="M149" s="81">
        <f t="shared" si="38"/>
        <v>0</v>
      </c>
    </row>
    <row r="150" spans="1:13" ht="25.5" hidden="1" x14ac:dyDescent="0.25">
      <c r="A150" s="131">
        <v>42</v>
      </c>
      <c r="B150" s="132"/>
      <c r="C150" s="133"/>
      <c r="D150" s="85" t="s">
        <v>64</v>
      </c>
      <c r="E150" s="56">
        <f>'[3]4'!$P$74</f>
        <v>0</v>
      </c>
      <c r="F150" s="58"/>
      <c r="G150" s="58">
        <f>[7]UKUPNO!$P$493</f>
        <v>0</v>
      </c>
      <c r="H150" s="58">
        <f>[7]UKUPNO!$P$493</f>
        <v>0</v>
      </c>
      <c r="I150" s="58">
        <f>[7]UKUPNO!$P$493</f>
        <v>0</v>
      </c>
      <c r="M150" s="81">
        <f t="shared" si="38"/>
        <v>0</v>
      </c>
    </row>
    <row r="151" spans="1:13" ht="25.5" hidden="1" x14ac:dyDescent="0.25">
      <c r="A151" s="131">
        <v>45</v>
      </c>
      <c r="B151" s="132"/>
      <c r="C151" s="133"/>
      <c r="D151" s="86" t="s">
        <v>65</v>
      </c>
      <c r="E151" s="56">
        <f>'[3]4'!$P$90</f>
        <v>0</v>
      </c>
      <c r="F151" s="58"/>
      <c r="G151" s="58">
        <f>[7]UKUPNO!$P$592</f>
        <v>0</v>
      </c>
      <c r="H151" s="58">
        <f>[7]UKUPNO!$P$592</f>
        <v>0</v>
      </c>
      <c r="I151" s="58">
        <f>[7]UKUPNO!$P$592</f>
        <v>0</v>
      </c>
      <c r="M151" s="81">
        <f t="shared" si="38"/>
        <v>0</v>
      </c>
    </row>
    <row r="152" spans="1:13" ht="25.5" x14ac:dyDescent="0.25">
      <c r="A152" s="125" t="s">
        <v>136</v>
      </c>
      <c r="B152" s="126"/>
      <c r="C152" s="127"/>
      <c r="D152" s="79" t="s">
        <v>137</v>
      </c>
      <c r="E152" s="80">
        <f>E153+E214+E235+E326+E347+E358+E369+E380</f>
        <v>164273.81485344085</v>
      </c>
      <c r="F152" s="80">
        <f t="shared" ref="F152:I152" si="48">F153+F214+F235+F326+F347+F358+F369+F380</f>
        <v>212848.25000000003</v>
      </c>
      <c r="G152" s="80">
        <f t="shared" si="48"/>
        <v>262309.56749687501</v>
      </c>
      <c r="H152" s="80">
        <f t="shared" si="48"/>
        <v>262309.56749687501</v>
      </c>
      <c r="I152" s="80">
        <f t="shared" si="48"/>
        <v>262309.56749687501</v>
      </c>
      <c r="M152" s="81">
        <f t="shared" si="38"/>
        <v>1</v>
      </c>
    </row>
    <row r="153" spans="1:13" x14ac:dyDescent="0.25">
      <c r="A153" s="128" t="s">
        <v>138</v>
      </c>
      <c r="B153" s="129"/>
      <c r="C153" s="130"/>
      <c r="D153" s="82" t="s">
        <v>139</v>
      </c>
      <c r="E153" s="83">
        <f>E154+E164+E174+E184+E194+E204</f>
        <v>122452.75333466058</v>
      </c>
      <c r="F153" s="83">
        <f t="shared" ref="F153:I153" si="49">F154+F164+F174+F184+F194+F204</f>
        <v>145201.69</v>
      </c>
      <c r="G153" s="83">
        <f t="shared" si="49"/>
        <v>180000.00139687501</v>
      </c>
      <c r="H153" s="83">
        <f t="shared" si="49"/>
        <v>180000.00139687501</v>
      </c>
      <c r="I153" s="83">
        <f t="shared" si="49"/>
        <v>180000.00139687501</v>
      </c>
      <c r="M153" s="81">
        <f t="shared" si="38"/>
        <v>1</v>
      </c>
    </row>
    <row r="154" spans="1:13" ht="25.5" hidden="1" customHeight="1" x14ac:dyDescent="0.25">
      <c r="A154" s="137" t="s">
        <v>113</v>
      </c>
      <c r="B154" s="138"/>
      <c r="C154" s="139"/>
      <c r="D154" s="84" t="s">
        <v>114</v>
      </c>
      <c r="E154" s="56">
        <f>E155+E161</f>
        <v>0</v>
      </c>
      <c r="F154" s="56">
        <f t="shared" ref="F154:I154" si="50">F155+F161</f>
        <v>0</v>
      </c>
      <c r="G154" s="56">
        <f t="shared" si="50"/>
        <v>0</v>
      </c>
      <c r="H154" s="56">
        <f t="shared" si="50"/>
        <v>0</v>
      </c>
      <c r="I154" s="56">
        <f t="shared" si="50"/>
        <v>0</v>
      </c>
      <c r="M154" s="81">
        <f t="shared" si="38"/>
        <v>0</v>
      </c>
    </row>
    <row r="155" spans="1:13" hidden="1" x14ac:dyDescent="0.25">
      <c r="A155" s="131">
        <v>3</v>
      </c>
      <c r="B155" s="132"/>
      <c r="C155" s="133"/>
      <c r="D155" s="85" t="s">
        <v>57</v>
      </c>
      <c r="E155" s="56">
        <f>SUM(E156:E160)</f>
        <v>0</v>
      </c>
      <c r="F155" s="56">
        <f t="shared" ref="F155:I155" si="51">SUM(F156:F160)</f>
        <v>0</v>
      </c>
      <c r="G155" s="56">
        <f t="shared" si="51"/>
        <v>0</v>
      </c>
      <c r="H155" s="56">
        <f t="shared" si="51"/>
        <v>0</v>
      </c>
      <c r="I155" s="56">
        <f t="shared" si="51"/>
        <v>0</v>
      </c>
      <c r="M155" s="81">
        <f t="shared" si="38"/>
        <v>0</v>
      </c>
    </row>
    <row r="156" spans="1:13" hidden="1" x14ac:dyDescent="0.25">
      <c r="A156" s="131">
        <v>31</v>
      </c>
      <c r="B156" s="132"/>
      <c r="C156" s="133"/>
      <c r="D156" s="85" t="s">
        <v>58</v>
      </c>
      <c r="E156" s="56">
        <f>'[8]1'!$L$9</f>
        <v>0</v>
      </c>
      <c r="F156" s="56"/>
      <c r="G156" s="56">
        <f>[9]UKUPNO!$L$9</f>
        <v>0</v>
      </c>
      <c r="H156" s="56">
        <f>[9]UKUPNO!$L$9</f>
        <v>0</v>
      </c>
      <c r="I156" s="56">
        <f>[9]UKUPNO!$L$9</f>
        <v>0</v>
      </c>
      <c r="M156" s="81">
        <f t="shared" si="38"/>
        <v>0</v>
      </c>
    </row>
    <row r="157" spans="1:13" hidden="1" x14ac:dyDescent="0.25">
      <c r="A157" s="131">
        <v>32</v>
      </c>
      <c r="B157" s="132"/>
      <c r="C157" s="133"/>
      <c r="D157" s="85" t="s">
        <v>59</v>
      </c>
      <c r="E157" s="56">
        <f>'[8]1'!$L$21</f>
        <v>0</v>
      </c>
      <c r="F157" s="56"/>
      <c r="G157" s="56">
        <f>[9]UKUPNO!$L$46</f>
        <v>0</v>
      </c>
      <c r="H157" s="56">
        <f>[9]UKUPNO!$L$46</f>
        <v>0</v>
      </c>
      <c r="I157" s="56">
        <f>[9]UKUPNO!$L$46</f>
        <v>0</v>
      </c>
      <c r="M157" s="81">
        <f t="shared" si="38"/>
        <v>0</v>
      </c>
    </row>
    <row r="158" spans="1:13" hidden="1" x14ac:dyDescent="0.25">
      <c r="A158" s="131">
        <v>34</v>
      </c>
      <c r="B158" s="132"/>
      <c r="C158" s="133"/>
      <c r="D158" s="86" t="s">
        <v>60</v>
      </c>
      <c r="E158" s="56">
        <f>'[8]1'!$L$54</f>
        <v>0</v>
      </c>
      <c r="F158" s="56"/>
      <c r="G158" s="56">
        <f>[9]UKUPNO!$L$426</f>
        <v>0</v>
      </c>
      <c r="H158" s="56">
        <f>[9]UKUPNO!$L$426</f>
        <v>0</v>
      </c>
      <c r="I158" s="56">
        <f>[9]UKUPNO!$L$426</f>
        <v>0</v>
      </c>
      <c r="M158" s="81">
        <f t="shared" si="38"/>
        <v>0</v>
      </c>
    </row>
    <row r="159" spans="1:13" ht="38.25" hidden="1" x14ac:dyDescent="0.25">
      <c r="A159" s="131">
        <v>37</v>
      </c>
      <c r="B159" s="132"/>
      <c r="C159" s="133"/>
      <c r="D159" s="86" t="s">
        <v>61</v>
      </c>
      <c r="E159" s="56">
        <f>'[8]1'!$L$58</f>
        <v>0</v>
      </c>
      <c r="F159" s="56"/>
      <c r="G159" s="56">
        <f>[9]UKUPNO!$L$440</f>
        <v>0</v>
      </c>
      <c r="H159" s="56">
        <f>[9]UKUPNO!$L$440</f>
        <v>0</v>
      </c>
      <c r="I159" s="56">
        <f>[9]UKUPNO!$L$440</f>
        <v>0</v>
      </c>
      <c r="M159" s="81">
        <f t="shared" si="38"/>
        <v>0</v>
      </c>
    </row>
    <row r="160" spans="1:13" hidden="1" x14ac:dyDescent="0.25">
      <c r="A160" s="131">
        <v>38</v>
      </c>
      <c r="B160" s="132"/>
      <c r="C160" s="133"/>
      <c r="D160" s="86" t="s">
        <v>62</v>
      </c>
      <c r="E160" s="56">
        <f>'[8]1'!$L$62</f>
        <v>0</v>
      </c>
      <c r="F160" s="56"/>
      <c r="G160" s="56">
        <f>[9]UKUPNO!$L$459</f>
        <v>0</v>
      </c>
      <c r="H160" s="56">
        <f>[9]UKUPNO!$L$459</f>
        <v>0</v>
      </c>
      <c r="I160" s="56">
        <f>[9]UKUPNO!$L$459</f>
        <v>0</v>
      </c>
      <c r="M160" s="81">
        <f t="shared" si="38"/>
        <v>0</v>
      </c>
    </row>
    <row r="161" spans="1:13" ht="25.5" hidden="1" x14ac:dyDescent="0.25">
      <c r="A161" s="131">
        <v>4</v>
      </c>
      <c r="B161" s="132"/>
      <c r="C161" s="133"/>
      <c r="D161" s="85" t="s">
        <v>63</v>
      </c>
      <c r="E161" s="56">
        <f>SUM(E162:E163)</f>
        <v>0</v>
      </c>
      <c r="F161" s="56">
        <f t="shared" ref="F161:I161" si="52">SUM(F162:F163)</f>
        <v>0</v>
      </c>
      <c r="G161" s="56">
        <f t="shared" si="52"/>
        <v>0</v>
      </c>
      <c r="H161" s="56">
        <f t="shared" si="52"/>
        <v>0</v>
      </c>
      <c r="I161" s="56">
        <f t="shared" si="52"/>
        <v>0</v>
      </c>
      <c r="M161" s="81">
        <f t="shared" si="38"/>
        <v>0</v>
      </c>
    </row>
    <row r="162" spans="1:13" ht="25.5" hidden="1" x14ac:dyDescent="0.25">
      <c r="A162" s="131">
        <v>42</v>
      </c>
      <c r="B162" s="132"/>
      <c r="C162" s="133"/>
      <c r="D162" s="85" t="s">
        <v>64</v>
      </c>
      <c r="E162" s="56">
        <f>'[8]1'!$L$74</f>
        <v>0</v>
      </c>
      <c r="F162" s="58"/>
      <c r="G162" s="58">
        <f>[9]UKUPNO!$L$493</f>
        <v>0</v>
      </c>
      <c r="H162" s="58">
        <f>[9]UKUPNO!$L$493</f>
        <v>0</v>
      </c>
      <c r="I162" s="58">
        <f>[9]UKUPNO!$L$493</f>
        <v>0</v>
      </c>
      <c r="M162" s="81">
        <f t="shared" si="38"/>
        <v>0</v>
      </c>
    </row>
    <row r="163" spans="1:13" ht="25.5" hidden="1" x14ac:dyDescent="0.25">
      <c r="A163" s="131">
        <v>45</v>
      </c>
      <c r="B163" s="132"/>
      <c r="C163" s="133"/>
      <c r="D163" s="86" t="s">
        <v>65</v>
      </c>
      <c r="E163" s="56">
        <f>'[8]1'!$L$90</f>
        <v>0</v>
      </c>
      <c r="F163" s="58"/>
      <c r="G163" s="58">
        <f>[9]UKUPNO!$L$592</f>
        <v>0</v>
      </c>
      <c r="H163" s="58">
        <f>[9]UKUPNO!$L$592</f>
        <v>0</v>
      </c>
      <c r="I163" s="58">
        <f>[9]UKUPNO!$L$592</f>
        <v>0</v>
      </c>
      <c r="M163" s="81">
        <f t="shared" si="38"/>
        <v>0</v>
      </c>
    </row>
    <row r="164" spans="1:13" hidden="1" x14ac:dyDescent="0.25">
      <c r="A164" s="134" t="s">
        <v>115</v>
      </c>
      <c r="B164" s="135"/>
      <c r="C164" s="136"/>
      <c r="D164" s="84" t="s">
        <v>114</v>
      </c>
      <c r="E164" s="56">
        <f>E165+E171</f>
        <v>0</v>
      </c>
      <c r="F164" s="56">
        <f t="shared" ref="F164:I164" si="53">F165+F171</f>
        <v>0</v>
      </c>
      <c r="G164" s="56">
        <f t="shared" si="53"/>
        <v>0</v>
      </c>
      <c r="H164" s="56">
        <f t="shared" si="53"/>
        <v>0</v>
      </c>
      <c r="I164" s="56">
        <f t="shared" si="53"/>
        <v>0</v>
      </c>
      <c r="M164" s="81">
        <f t="shared" si="38"/>
        <v>0</v>
      </c>
    </row>
    <row r="165" spans="1:13" hidden="1" x14ac:dyDescent="0.25">
      <c r="A165" s="131">
        <v>3</v>
      </c>
      <c r="B165" s="132"/>
      <c r="C165" s="133"/>
      <c r="D165" s="85" t="s">
        <v>57</v>
      </c>
      <c r="E165" s="56">
        <f>SUM(E166:E170)</f>
        <v>0</v>
      </c>
      <c r="F165" s="56">
        <f t="shared" ref="F165:I165" si="54">SUM(F166:F170)</f>
        <v>0</v>
      </c>
      <c r="G165" s="56">
        <f t="shared" si="54"/>
        <v>0</v>
      </c>
      <c r="H165" s="56">
        <f t="shared" si="54"/>
        <v>0</v>
      </c>
      <c r="I165" s="56">
        <f t="shared" si="54"/>
        <v>0</v>
      </c>
      <c r="M165" s="81">
        <f t="shared" si="38"/>
        <v>0</v>
      </c>
    </row>
    <row r="166" spans="1:13" hidden="1" x14ac:dyDescent="0.25">
      <c r="A166" s="131">
        <v>31</v>
      </c>
      <c r="B166" s="132"/>
      <c r="C166" s="133"/>
      <c r="D166" s="85" t="s">
        <v>58</v>
      </c>
      <c r="E166" s="56">
        <f>'[8]1'!$M$9</f>
        <v>0</v>
      </c>
      <c r="F166" s="56"/>
      <c r="G166" s="56"/>
      <c r="H166" s="56"/>
      <c r="I166" s="56"/>
      <c r="M166" s="81">
        <f t="shared" si="38"/>
        <v>0</v>
      </c>
    </row>
    <row r="167" spans="1:13" hidden="1" x14ac:dyDescent="0.25">
      <c r="A167" s="131">
        <v>32</v>
      </c>
      <c r="B167" s="132"/>
      <c r="C167" s="133"/>
      <c r="D167" s="85" t="s">
        <v>59</v>
      </c>
      <c r="E167" s="56">
        <f>'[8]1'!$M$21</f>
        <v>0</v>
      </c>
      <c r="F167" s="56"/>
      <c r="G167" s="56"/>
      <c r="H167" s="56"/>
      <c r="I167" s="56"/>
      <c r="M167" s="81">
        <f t="shared" si="38"/>
        <v>0</v>
      </c>
    </row>
    <row r="168" spans="1:13" hidden="1" x14ac:dyDescent="0.25">
      <c r="A168" s="131">
        <v>34</v>
      </c>
      <c r="B168" s="132"/>
      <c r="C168" s="133"/>
      <c r="D168" s="86" t="s">
        <v>60</v>
      </c>
      <c r="E168" s="56">
        <f>'[8]1'!$M$54</f>
        <v>0</v>
      </c>
      <c r="F168" s="56"/>
      <c r="G168" s="56"/>
      <c r="H168" s="56"/>
      <c r="I168" s="56"/>
      <c r="M168" s="81">
        <f t="shared" si="38"/>
        <v>0</v>
      </c>
    </row>
    <row r="169" spans="1:13" ht="38.25" hidden="1" x14ac:dyDescent="0.25">
      <c r="A169" s="131">
        <v>37</v>
      </c>
      <c r="B169" s="132"/>
      <c r="C169" s="133"/>
      <c r="D169" s="86" t="s">
        <v>61</v>
      </c>
      <c r="E169" s="56">
        <f>'[8]1'!$M$58</f>
        <v>0</v>
      </c>
      <c r="F169" s="56"/>
      <c r="G169" s="56"/>
      <c r="H169" s="56"/>
      <c r="I169" s="56"/>
      <c r="M169" s="81">
        <f t="shared" si="38"/>
        <v>0</v>
      </c>
    </row>
    <row r="170" spans="1:13" hidden="1" x14ac:dyDescent="0.25">
      <c r="A170" s="131">
        <v>38</v>
      </c>
      <c r="B170" s="132"/>
      <c r="C170" s="133"/>
      <c r="D170" s="86" t="s">
        <v>62</v>
      </c>
      <c r="E170" s="56">
        <f>'[8]1'!$M$62</f>
        <v>0</v>
      </c>
      <c r="F170" s="56"/>
      <c r="G170" s="56"/>
      <c r="H170" s="56"/>
      <c r="I170" s="56"/>
      <c r="M170" s="81">
        <f t="shared" si="38"/>
        <v>0</v>
      </c>
    </row>
    <row r="171" spans="1:13" ht="25.5" hidden="1" x14ac:dyDescent="0.25">
      <c r="A171" s="131">
        <v>4</v>
      </c>
      <c r="B171" s="132"/>
      <c r="C171" s="133"/>
      <c r="D171" s="85" t="s">
        <v>63</v>
      </c>
      <c r="E171" s="56">
        <f>SUM(E172:E173)</f>
        <v>0</v>
      </c>
      <c r="F171" s="56">
        <f t="shared" ref="F171:I171" si="55">SUM(F172:F173)</f>
        <v>0</v>
      </c>
      <c r="G171" s="56">
        <f t="shared" si="55"/>
        <v>0</v>
      </c>
      <c r="H171" s="56">
        <f t="shared" si="55"/>
        <v>0</v>
      </c>
      <c r="I171" s="56">
        <f t="shared" si="55"/>
        <v>0</v>
      </c>
      <c r="M171" s="81">
        <f t="shared" si="38"/>
        <v>0</v>
      </c>
    </row>
    <row r="172" spans="1:13" ht="25.5" hidden="1" x14ac:dyDescent="0.25">
      <c r="A172" s="131">
        <v>42</v>
      </c>
      <c r="B172" s="132"/>
      <c r="C172" s="133"/>
      <c r="D172" s="85" t="s">
        <v>64</v>
      </c>
      <c r="E172" s="56">
        <f>'[8]1'!$M$74</f>
        <v>0</v>
      </c>
      <c r="F172" s="58"/>
      <c r="G172" s="58"/>
      <c r="H172" s="58"/>
      <c r="I172" s="58"/>
      <c r="M172" s="81">
        <f t="shared" si="38"/>
        <v>0</v>
      </c>
    </row>
    <row r="173" spans="1:13" ht="25.5" hidden="1" x14ac:dyDescent="0.25">
      <c r="A173" s="131">
        <v>45</v>
      </c>
      <c r="B173" s="132"/>
      <c r="C173" s="133"/>
      <c r="D173" s="86" t="s">
        <v>65</v>
      </c>
      <c r="E173" s="56">
        <f>'[8]1'!$M$90</f>
        <v>0</v>
      </c>
      <c r="F173" s="58"/>
      <c r="G173" s="58"/>
      <c r="H173" s="58"/>
      <c r="I173" s="58"/>
      <c r="M173" s="81">
        <f t="shared" si="38"/>
        <v>0</v>
      </c>
    </row>
    <row r="174" spans="1:13" ht="25.5" customHeight="1" x14ac:dyDescent="0.25">
      <c r="A174" s="137" t="s">
        <v>116</v>
      </c>
      <c r="B174" s="138"/>
      <c r="C174" s="139"/>
      <c r="D174" s="84" t="s">
        <v>117</v>
      </c>
      <c r="E174" s="56">
        <f>E175+E181</f>
        <v>36249.289269360939</v>
      </c>
      <c r="F174" s="56">
        <f t="shared" ref="F174:I174" si="56">F175+F181</f>
        <v>49610</v>
      </c>
      <c r="G174" s="56">
        <f t="shared" si="56"/>
        <v>67500</v>
      </c>
      <c r="H174" s="56">
        <f t="shared" si="56"/>
        <v>67500</v>
      </c>
      <c r="I174" s="56">
        <f t="shared" si="56"/>
        <v>67500</v>
      </c>
      <c r="M174" s="81">
        <f t="shared" si="38"/>
        <v>1</v>
      </c>
    </row>
    <row r="175" spans="1:13" x14ac:dyDescent="0.25">
      <c r="A175" s="131">
        <v>3</v>
      </c>
      <c r="B175" s="132"/>
      <c r="C175" s="133"/>
      <c r="D175" s="85" t="s">
        <v>57</v>
      </c>
      <c r="E175" s="56">
        <f>SUM(E176:E180)</f>
        <v>35928.100072997542</v>
      </c>
      <c r="F175" s="56">
        <f t="shared" ref="F175:I175" si="57">SUM(F176:F180)</f>
        <v>49610</v>
      </c>
      <c r="G175" s="56">
        <f t="shared" si="57"/>
        <v>67500</v>
      </c>
      <c r="H175" s="56">
        <f t="shared" si="57"/>
        <v>67500</v>
      </c>
      <c r="I175" s="56">
        <f t="shared" si="57"/>
        <v>67500</v>
      </c>
      <c r="M175" s="81">
        <f t="shared" si="38"/>
        <v>1</v>
      </c>
    </row>
    <row r="176" spans="1:13" x14ac:dyDescent="0.25">
      <c r="A176" s="131">
        <v>31</v>
      </c>
      <c r="B176" s="132"/>
      <c r="C176" s="133"/>
      <c r="D176" s="85" t="s">
        <v>58</v>
      </c>
      <c r="E176" s="56">
        <f>'[8]1'!$N$9</f>
        <v>1214.1827593071869</v>
      </c>
      <c r="F176" s="56"/>
      <c r="G176" s="56">
        <f>[9]UKUPNO!$N$9</f>
        <v>0</v>
      </c>
      <c r="H176" s="56">
        <f>[9]UKUPNO!$N$9</f>
        <v>0</v>
      </c>
      <c r="I176" s="56">
        <f>[9]UKUPNO!$N$9</f>
        <v>0</v>
      </c>
      <c r="M176" s="81">
        <f t="shared" si="38"/>
        <v>1</v>
      </c>
    </row>
    <row r="177" spans="1:13" x14ac:dyDescent="0.25">
      <c r="A177" s="131">
        <v>32</v>
      </c>
      <c r="B177" s="132"/>
      <c r="C177" s="133"/>
      <c r="D177" s="85" t="s">
        <v>59</v>
      </c>
      <c r="E177" s="56">
        <f>'[8]1'!$N$21</f>
        <v>34713.917313690356</v>
      </c>
      <c r="F177" s="56">
        <v>49610</v>
      </c>
      <c r="G177" s="56">
        <f>[9]UKUPNO!$N$46</f>
        <v>67500</v>
      </c>
      <c r="H177" s="56">
        <f>[9]UKUPNO!$N$46</f>
        <v>67500</v>
      </c>
      <c r="I177" s="56">
        <f>[9]UKUPNO!$N$46</f>
        <v>67500</v>
      </c>
      <c r="M177" s="81">
        <f t="shared" si="38"/>
        <v>1</v>
      </c>
    </row>
    <row r="178" spans="1:13" hidden="1" x14ac:dyDescent="0.25">
      <c r="A178" s="131">
        <v>34</v>
      </c>
      <c r="B178" s="132"/>
      <c r="C178" s="133"/>
      <c r="D178" s="86" t="s">
        <v>60</v>
      </c>
      <c r="E178" s="56">
        <f>'[8]1'!$N$54</f>
        <v>0</v>
      </c>
      <c r="F178" s="56"/>
      <c r="G178" s="56">
        <f>[9]UKUPNO!$N$426</f>
        <v>0</v>
      </c>
      <c r="H178" s="56">
        <f>[9]UKUPNO!$N$426</f>
        <v>0</v>
      </c>
      <c r="I178" s="56">
        <f>[9]UKUPNO!$N$426</f>
        <v>0</v>
      </c>
      <c r="M178" s="81">
        <f t="shared" si="38"/>
        <v>0</v>
      </c>
    </row>
    <row r="179" spans="1:13" ht="38.25" hidden="1" x14ac:dyDescent="0.25">
      <c r="A179" s="131">
        <v>37</v>
      </c>
      <c r="B179" s="132"/>
      <c r="C179" s="133"/>
      <c r="D179" s="86" t="s">
        <v>61</v>
      </c>
      <c r="E179" s="56">
        <f>'[8]1'!$N$58</f>
        <v>0</v>
      </c>
      <c r="F179" s="56"/>
      <c r="G179" s="56">
        <f>[9]UKUPNO!$N$440</f>
        <v>0</v>
      </c>
      <c r="H179" s="56">
        <f>[9]UKUPNO!$N$440</f>
        <v>0</v>
      </c>
      <c r="I179" s="56">
        <f>[9]UKUPNO!$N$440</f>
        <v>0</v>
      </c>
      <c r="M179" s="81">
        <f t="shared" si="38"/>
        <v>0</v>
      </c>
    </row>
    <row r="180" spans="1:13" hidden="1" x14ac:dyDescent="0.25">
      <c r="A180" s="131">
        <v>38</v>
      </c>
      <c r="B180" s="132"/>
      <c r="C180" s="133"/>
      <c r="D180" s="86" t="s">
        <v>62</v>
      </c>
      <c r="E180" s="56">
        <f>'[8]1'!$N$62</f>
        <v>0</v>
      </c>
      <c r="F180" s="56"/>
      <c r="G180" s="56">
        <f>[9]UKUPNO!$N$459</f>
        <v>0</v>
      </c>
      <c r="H180" s="56">
        <f>[9]UKUPNO!$N$459</f>
        <v>0</v>
      </c>
      <c r="I180" s="56">
        <f>[9]UKUPNO!$N$459</f>
        <v>0</v>
      </c>
      <c r="M180" s="81">
        <f t="shared" si="38"/>
        <v>0</v>
      </c>
    </row>
    <row r="181" spans="1:13" ht="25.5" x14ac:dyDescent="0.25">
      <c r="A181" s="131">
        <v>4</v>
      </c>
      <c r="B181" s="132"/>
      <c r="C181" s="133"/>
      <c r="D181" s="85" t="s">
        <v>63</v>
      </c>
      <c r="E181" s="56">
        <f>SUM(E182:E183)</f>
        <v>321.18919636339501</v>
      </c>
      <c r="F181" s="56">
        <f t="shared" ref="F181:I181" si="58">SUM(F182:F183)</f>
        <v>0</v>
      </c>
      <c r="G181" s="56">
        <f t="shared" si="58"/>
        <v>0</v>
      </c>
      <c r="H181" s="56">
        <f t="shared" si="58"/>
        <v>0</v>
      </c>
      <c r="I181" s="56">
        <f t="shared" si="58"/>
        <v>0</v>
      </c>
      <c r="M181" s="81">
        <f t="shared" si="38"/>
        <v>1</v>
      </c>
    </row>
    <row r="182" spans="1:13" ht="25.5" x14ac:dyDescent="0.25">
      <c r="A182" s="131">
        <v>42</v>
      </c>
      <c r="B182" s="132"/>
      <c r="C182" s="133"/>
      <c r="D182" s="85" t="s">
        <v>64</v>
      </c>
      <c r="E182" s="56">
        <f>'[8]1'!$N$74</f>
        <v>321.18919636339501</v>
      </c>
      <c r="F182" s="58"/>
      <c r="G182" s="58">
        <f>[9]UKUPNO!$N$493</f>
        <v>0</v>
      </c>
      <c r="H182" s="58">
        <f>[9]UKUPNO!$N$493</f>
        <v>0</v>
      </c>
      <c r="I182" s="58">
        <f>[9]UKUPNO!$N$493</f>
        <v>0</v>
      </c>
      <c r="M182" s="81">
        <f t="shared" si="38"/>
        <v>1</v>
      </c>
    </row>
    <row r="183" spans="1:13" ht="25.5" hidden="1" x14ac:dyDescent="0.25">
      <c r="A183" s="131">
        <v>45</v>
      </c>
      <c r="B183" s="132"/>
      <c r="C183" s="133"/>
      <c r="D183" s="86" t="s">
        <v>65</v>
      </c>
      <c r="E183" s="56">
        <f>'[8]1'!$N$90</f>
        <v>0</v>
      </c>
      <c r="F183" s="58"/>
      <c r="G183" s="58">
        <f>[9]UKUPNO!$N$592</f>
        <v>0</v>
      </c>
      <c r="H183" s="58">
        <f>[9]UKUPNO!$N$592</f>
        <v>0</v>
      </c>
      <c r="I183" s="58">
        <f>[9]UKUPNO!$N$592</f>
        <v>0</v>
      </c>
      <c r="M183" s="81">
        <f t="shared" si="38"/>
        <v>0</v>
      </c>
    </row>
    <row r="184" spans="1:13" x14ac:dyDescent="0.25">
      <c r="A184" s="134" t="s">
        <v>120</v>
      </c>
      <c r="B184" s="135"/>
      <c r="C184" s="136"/>
      <c r="D184" s="84" t="s">
        <v>117</v>
      </c>
      <c r="E184" s="56">
        <f>E185+E191</f>
        <v>0</v>
      </c>
      <c r="F184" s="56">
        <f t="shared" ref="F184:I184" si="59">F185+F191</f>
        <v>1956.69</v>
      </c>
      <c r="G184" s="56">
        <f t="shared" si="59"/>
        <v>0</v>
      </c>
      <c r="H184" s="56">
        <f t="shared" si="59"/>
        <v>0</v>
      </c>
      <c r="I184" s="56">
        <f t="shared" si="59"/>
        <v>0</v>
      </c>
      <c r="M184" s="81">
        <f t="shared" si="38"/>
        <v>1</v>
      </c>
    </row>
    <row r="185" spans="1:13" hidden="1" x14ac:dyDescent="0.25">
      <c r="A185" s="131">
        <v>3</v>
      </c>
      <c r="B185" s="132"/>
      <c r="C185" s="133"/>
      <c r="D185" s="85" t="s">
        <v>57</v>
      </c>
      <c r="E185" s="56">
        <f>SUM(E186:E190)</f>
        <v>0</v>
      </c>
      <c r="F185" s="56">
        <f t="shared" ref="F185:I185" si="60">SUM(F186:F190)</f>
        <v>0</v>
      </c>
      <c r="G185" s="56">
        <f t="shared" si="60"/>
        <v>0</v>
      </c>
      <c r="H185" s="56">
        <f t="shared" si="60"/>
        <v>0</v>
      </c>
      <c r="I185" s="56">
        <f t="shared" si="60"/>
        <v>0</v>
      </c>
      <c r="M185" s="81">
        <f t="shared" si="38"/>
        <v>0</v>
      </c>
    </row>
    <row r="186" spans="1:13" hidden="1" x14ac:dyDescent="0.25">
      <c r="A186" s="131">
        <v>31</v>
      </c>
      <c r="B186" s="132"/>
      <c r="C186" s="133"/>
      <c r="D186" s="85" t="s">
        <v>58</v>
      </c>
      <c r="E186" s="56">
        <f>'[8]1'!$O$9</f>
        <v>0</v>
      </c>
      <c r="F186" s="56"/>
      <c r="G186" s="56"/>
      <c r="H186" s="56"/>
      <c r="I186" s="56"/>
      <c r="M186" s="81">
        <f t="shared" si="38"/>
        <v>0</v>
      </c>
    </row>
    <row r="187" spans="1:13" hidden="1" x14ac:dyDescent="0.25">
      <c r="A187" s="131">
        <v>32</v>
      </c>
      <c r="B187" s="132"/>
      <c r="C187" s="133"/>
      <c r="D187" s="85" t="s">
        <v>59</v>
      </c>
      <c r="E187" s="56">
        <f>'[8]1'!$O$21</f>
        <v>0</v>
      </c>
      <c r="F187" s="56"/>
      <c r="G187" s="56"/>
      <c r="H187" s="56"/>
      <c r="I187" s="56"/>
      <c r="M187" s="81">
        <f t="shared" si="38"/>
        <v>0</v>
      </c>
    </row>
    <row r="188" spans="1:13" hidden="1" x14ac:dyDescent="0.25">
      <c r="A188" s="131">
        <v>34</v>
      </c>
      <c r="B188" s="132"/>
      <c r="C188" s="133"/>
      <c r="D188" s="86" t="s">
        <v>60</v>
      </c>
      <c r="E188" s="56">
        <f>'[8]1'!$O$54</f>
        <v>0</v>
      </c>
      <c r="F188" s="56"/>
      <c r="G188" s="56"/>
      <c r="H188" s="56"/>
      <c r="I188" s="56"/>
      <c r="M188" s="81">
        <f t="shared" si="38"/>
        <v>0</v>
      </c>
    </row>
    <row r="189" spans="1:13" ht="38.25" hidden="1" x14ac:dyDescent="0.25">
      <c r="A189" s="131">
        <v>37</v>
      </c>
      <c r="B189" s="132"/>
      <c r="C189" s="133"/>
      <c r="D189" s="86" t="s">
        <v>61</v>
      </c>
      <c r="E189" s="56">
        <f>'[8]1'!$O$58</f>
        <v>0</v>
      </c>
      <c r="F189" s="56"/>
      <c r="G189" s="56"/>
      <c r="H189" s="56"/>
      <c r="I189" s="56"/>
      <c r="M189" s="81">
        <f t="shared" si="38"/>
        <v>0</v>
      </c>
    </row>
    <row r="190" spans="1:13" hidden="1" x14ac:dyDescent="0.25">
      <c r="A190" s="131">
        <v>38</v>
      </c>
      <c r="B190" s="132"/>
      <c r="C190" s="133"/>
      <c r="D190" s="86" t="s">
        <v>62</v>
      </c>
      <c r="E190" s="56">
        <f>'[8]1'!$O$62</f>
        <v>0</v>
      </c>
      <c r="F190" s="56"/>
      <c r="G190" s="56"/>
      <c r="H190" s="56"/>
      <c r="I190" s="56"/>
      <c r="M190" s="81">
        <f t="shared" si="38"/>
        <v>0</v>
      </c>
    </row>
    <row r="191" spans="1:13" ht="25.5" x14ac:dyDescent="0.25">
      <c r="A191" s="131">
        <v>4</v>
      </c>
      <c r="B191" s="132"/>
      <c r="C191" s="133"/>
      <c r="D191" s="85" t="s">
        <v>63</v>
      </c>
      <c r="E191" s="56">
        <f>SUM(E192:E193)</f>
        <v>0</v>
      </c>
      <c r="F191" s="56">
        <f t="shared" ref="F191:I191" si="61">SUM(F192:F193)</f>
        <v>1956.69</v>
      </c>
      <c r="G191" s="56">
        <f t="shared" si="61"/>
        <v>0</v>
      </c>
      <c r="H191" s="56">
        <f t="shared" si="61"/>
        <v>0</v>
      </c>
      <c r="I191" s="56">
        <f t="shared" si="61"/>
        <v>0</v>
      </c>
      <c r="M191" s="81">
        <f t="shared" si="38"/>
        <v>1</v>
      </c>
    </row>
    <row r="192" spans="1:13" ht="25.5" x14ac:dyDescent="0.25">
      <c r="A192" s="131">
        <v>42</v>
      </c>
      <c r="B192" s="132"/>
      <c r="C192" s="133"/>
      <c r="D192" s="85" t="s">
        <v>64</v>
      </c>
      <c r="E192" s="56">
        <f>'[8]1'!$O$74</f>
        <v>0</v>
      </c>
      <c r="F192" s="58">
        <v>1956.69</v>
      </c>
      <c r="G192" s="58"/>
      <c r="H192" s="58"/>
      <c r="I192" s="58"/>
      <c r="M192" s="81">
        <f t="shared" si="38"/>
        <v>1</v>
      </c>
    </row>
    <row r="193" spans="1:13" ht="25.5" hidden="1" x14ac:dyDescent="0.25">
      <c r="A193" s="131">
        <v>45</v>
      </c>
      <c r="B193" s="132"/>
      <c r="C193" s="133"/>
      <c r="D193" s="86" t="s">
        <v>65</v>
      </c>
      <c r="E193" s="56">
        <f>'[8]1'!$O$90</f>
        <v>0</v>
      </c>
      <c r="F193" s="58"/>
      <c r="G193" s="58"/>
      <c r="H193" s="58"/>
      <c r="I193" s="58"/>
      <c r="M193" s="81">
        <f t="shared" si="38"/>
        <v>0</v>
      </c>
    </row>
    <row r="194" spans="1:13" ht="25.5" customHeight="1" x14ac:dyDescent="0.25">
      <c r="A194" s="137" t="s">
        <v>121</v>
      </c>
      <c r="B194" s="138"/>
      <c r="C194" s="139"/>
      <c r="D194" s="84" t="s">
        <v>122</v>
      </c>
      <c r="E194" s="56">
        <f>E195+E201</f>
        <v>86203.464065299631</v>
      </c>
      <c r="F194" s="56">
        <f t="shared" ref="F194:I194" si="62">F195+F201</f>
        <v>93635</v>
      </c>
      <c r="G194" s="56">
        <f t="shared" si="62"/>
        <v>112500.00139687501</v>
      </c>
      <c r="H194" s="56">
        <f t="shared" si="62"/>
        <v>112500.00139687501</v>
      </c>
      <c r="I194" s="56">
        <f t="shared" si="62"/>
        <v>112500.00139687501</v>
      </c>
      <c r="M194" s="81">
        <f t="shared" si="38"/>
        <v>1</v>
      </c>
    </row>
    <row r="195" spans="1:13" x14ac:dyDescent="0.25">
      <c r="A195" s="131">
        <v>3</v>
      </c>
      <c r="B195" s="132"/>
      <c r="C195" s="133"/>
      <c r="D195" s="85" t="s">
        <v>57</v>
      </c>
      <c r="E195" s="56">
        <f>SUM(E196:E200)</f>
        <v>86203.464065299631</v>
      </c>
      <c r="F195" s="56">
        <f t="shared" ref="F195:I195" si="63">SUM(F196:F200)</f>
        <v>93635</v>
      </c>
      <c r="G195" s="56">
        <f t="shared" si="63"/>
        <v>112000.00139687501</v>
      </c>
      <c r="H195" s="56">
        <f t="shared" si="63"/>
        <v>112000.00139687501</v>
      </c>
      <c r="I195" s="56">
        <f t="shared" si="63"/>
        <v>112000.00139687501</v>
      </c>
      <c r="M195" s="81">
        <f t="shared" si="38"/>
        <v>1</v>
      </c>
    </row>
    <row r="196" spans="1:13" x14ac:dyDescent="0.25">
      <c r="A196" s="131">
        <v>31</v>
      </c>
      <c r="B196" s="132"/>
      <c r="C196" s="133"/>
      <c r="D196" s="85" t="s">
        <v>58</v>
      </c>
      <c r="E196" s="56">
        <f>'[8]1'!$P$9</f>
        <v>86128.342955736953</v>
      </c>
      <c r="F196" s="56">
        <v>91633</v>
      </c>
      <c r="G196" s="56">
        <f>[9]UKUPNO!$P$9</f>
        <v>109501.87139687501</v>
      </c>
      <c r="H196" s="56">
        <f>[9]UKUPNO!$P$9</f>
        <v>109501.87139687501</v>
      </c>
      <c r="I196" s="56">
        <f>[9]UKUPNO!$P$9</f>
        <v>109501.87139687501</v>
      </c>
      <c r="M196" s="81">
        <f t="shared" si="38"/>
        <v>1</v>
      </c>
    </row>
    <row r="197" spans="1:13" x14ac:dyDescent="0.25">
      <c r="A197" s="131">
        <v>32</v>
      </c>
      <c r="B197" s="132"/>
      <c r="C197" s="133"/>
      <c r="D197" s="85" t="s">
        <v>59</v>
      </c>
      <c r="E197" s="56">
        <f>'[8]1'!$P$21</f>
        <v>75.121109562678342</v>
      </c>
      <c r="F197" s="56">
        <v>2002</v>
      </c>
      <c r="G197" s="56">
        <f>[9]UKUPNO!$P$46</f>
        <v>2498.13</v>
      </c>
      <c r="H197" s="56">
        <f>[9]UKUPNO!$P$46</f>
        <v>2498.13</v>
      </c>
      <c r="I197" s="56">
        <f>[9]UKUPNO!$P$46</f>
        <v>2498.13</v>
      </c>
      <c r="M197" s="81">
        <f t="shared" si="38"/>
        <v>1</v>
      </c>
    </row>
    <row r="198" spans="1:13" hidden="1" x14ac:dyDescent="0.25">
      <c r="A198" s="131">
        <v>34</v>
      </c>
      <c r="B198" s="132"/>
      <c r="C198" s="133"/>
      <c r="D198" s="86" t="s">
        <v>60</v>
      </c>
      <c r="E198" s="56">
        <f>'[8]1'!$P$54</f>
        <v>0</v>
      </c>
      <c r="F198" s="56"/>
      <c r="G198" s="56">
        <f>[9]UKUPNO!$P$426</f>
        <v>0</v>
      </c>
      <c r="H198" s="56">
        <f>[9]UKUPNO!$P$426</f>
        <v>0</v>
      </c>
      <c r="I198" s="56">
        <f>[9]UKUPNO!$P$426</f>
        <v>0</v>
      </c>
      <c r="M198" s="81">
        <f t="shared" si="38"/>
        <v>0</v>
      </c>
    </row>
    <row r="199" spans="1:13" ht="38.25" hidden="1" x14ac:dyDescent="0.25">
      <c r="A199" s="131">
        <v>37</v>
      </c>
      <c r="B199" s="132"/>
      <c r="C199" s="133"/>
      <c r="D199" s="86" t="s">
        <v>61</v>
      </c>
      <c r="E199" s="56">
        <f>'[8]1'!$P$58</f>
        <v>0</v>
      </c>
      <c r="F199" s="56"/>
      <c r="G199" s="56">
        <f>[9]UKUPNO!$P$440</f>
        <v>0</v>
      </c>
      <c r="H199" s="56">
        <f>[9]UKUPNO!$P$440</f>
        <v>0</v>
      </c>
      <c r="I199" s="56">
        <f>[9]UKUPNO!$P$440</f>
        <v>0</v>
      </c>
      <c r="M199" s="81">
        <f t="shared" si="38"/>
        <v>0</v>
      </c>
    </row>
    <row r="200" spans="1:13" hidden="1" x14ac:dyDescent="0.25">
      <c r="A200" s="131">
        <v>38</v>
      </c>
      <c r="B200" s="132"/>
      <c r="C200" s="133"/>
      <c r="D200" s="86" t="s">
        <v>62</v>
      </c>
      <c r="E200" s="56">
        <f>'[8]1'!$P$62</f>
        <v>0</v>
      </c>
      <c r="F200" s="56"/>
      <c r="G200" s="56">
        <f>[9]UKUPNO!$P$459</f>
        <v>0</v>
      </c>
      <c r="H200" s="56">
        <f>[9]UKUPNO!$P$459</f>
        <v>0</v>
      </c>
      <c r="I200" s="56">
        <f>[9]UKUPNO!$P$459</f>
        <v>0</v>
      </c>
      <c r="M200" s="81">
        <f t="shared" si="38"/>
        <v>0</v>
      </c>
    </row>
    <row r="201" spans="1:13" ht="25.5" x14ac:dyDescent="0.25">
      <c r="A201" s="131">
        <v>4</v>
      </c>
      <c r="B201" s="132"/>
      <c r="C201" s="133"/>
      <c r="D201" s="85" t="s">
        <v>63</v>
      </c>
      <c r="E201" s="56">
        <f>SUM(E202:E203)</f>
        <v>0</v>
      </c>
      <c r="F201" s="56">
        <f t="shared" ref="F201:I201" si="64">SUM(F202:F203)</f>
        <v>0</v>
      </c>
      <c r="G201" s="56">
        <f t="shared" si="64"/>
        <v>500</v>
      </c>
      <c r="H201" s="56">
        <f t="shared" si="64"/>
        <v>500</v>
      </c>
      <c r="I201" s="56">
        <f t="shared" si="64"/>
        <v>500</v>
      </c>
      <c r="M201" s="81">
        <f t="shared" si="38"/>
        <v>1</v>
      </c>
    </row>
    <row r="202" spans="1:13" ht="25.5" x14ac:dyDescent="0.25">
      <c r="A202" s="131">
        <v>42</v>
      </c>
      <c r="B202" s="132"/>
      <c r="C202" s="133"/>
      <c r="D202" s="85" t="s">
        <v>64</v>
      </c>
      <c r="E202" s="56">
        <f>'[8]1'!$P$74</f>
        <v>0</v>
      </c>
      <c r="F202" s="58"/>
      <c r="G202" s="58">
        <f>[9]UKUPNO!$P$493</f>
        <v>500</v>
      </c>
      <c r="H202" s="58">
        <f>[9]UKUPNO!$P$493</f>
        <v>500</v>
      </c>
      <c r="I202" s="58">
        <f>[9]UKUPNO!$P$493</f>
        <v>500</v>
      </c>
      <c r="M202" s="81">
        <f t="shared" si="38"/>
        <v>1</v>
      </c>
    </row>
    <row r="203" spans="1:13" ht="25.5" hidden="1" x14ac:dyDescent="0.25">
      <c r="A203" s="131">
        <v>45</v>
      </c>
      <c r="B203" s="132"/>
      <c r="C203" s="133"/>
      <c r="D203" s="86" t="s">
        <v>65</v>
      </c>
      <c r="E203" s="56">
        <f>'[8]1'!$P$90</f>
        <v>0</v>
      </c>
      <c r="F203" s="58"/>
      <c r="G203" s="58">
        <f>[9]UKUPNO!$P$592</f>
        <v>0</v>
      </c>
      <c r="H203" s="58">
        <f>[9]UKUPNO!$P$592</f>
        <v>0</v>
      </c>
      <c r="I203" s="58">
        <f>[9]UKUPNO!$P$592</f>
        <v>0</v>
      </c>
      <c r="M203" s="81">
        <f t="shared" si="38"/>
        <v>0</v>
      </c>
    </row>
    <row r="204" spans="1:13" hidden="1" x14ac:dyDescent="0.25">
      <c r="A204" s="134" t="s">
        <v>123</v>
      </c>
      <c r="B204" s="135"/>
      <c r="C204" s="136"/>
      <c r="D204" s="84" t="s">
        <v>122</v>
      </c>
      <c r="E204" s="56">
        <f>E205+E211</f>
        <v>0</v>
      </c>
      <c r="F204" s="56">
        <f t="shared" ref="F204:I204" si="65">F205+F211</f>
        <v>0</v>
      </c>
      <c r="G204" s="56">
        <f t="shared" si="65"/>
        <v>0</v>
      </c>
      <c r="H204" s="56">
        <f t="shared" si="65"/>
        <v>0</v>
      </c>
      <c r="I204" s="56">
        <f t="shared" si="65"/>
        <v>0</v>
      </c>
      <c r="M204" s="81">
        <f t="shared" si="38"/>
        <v>0</v>
      </c>
    </row>
    <row r="205" spans="1:13" hidden="1" x14ac:dyDescent="0.25">
      <c r="A205" s="131">
        <v>3</v>
      </c>
      <c r="B205" s="132"/>
      <c r="C205" s="133"/>
      <c r="D205" s="85" t="s">
        <v>57</v>
      </c>
      <c r="E205" s="56">
        <f>SUM(E206:E210)</f>
        <v>0</v>
      </c>
      <c r="F205" s="56">
        <f t="shared" ref="F205:I205" si="66">SUM(F206:F210)</f>
        <v>0</v>
      </c>
      <c r="G205" s="56">
        <f t="shared" si="66"/>
        <v>0</v>
      </c>
      <c r="H205" s="56">
        <f t="shared" si="66"/>
        <v>0</v>
      </c>
      <c r="I205" s="56">
        <f t="shared" si="66"/>
        <v>0</v>
      </c>
      <c r="M205" s="81">
        <f t="shared" si="38"/>
        <v>0</v>
      </c>
    </row>
    <row r="206" spans="1:13" hidden="1" x14ac:dyDescent="0.25">
      <c r="A206" s="131">
        <v>31</v>
      </c>
      <c r="B206" s="132"/>
      <c r="C206" s="133"/>
      <c r="D206" s="85" t="s">
        <v>58</v>
      </c>
      <c r="E206" s="56">
        <f>'[8]1'!$Q$9</f>
        <v>0</v>
      </c>
      <c r="F206" s="56"/>
      <c r="G206" s="56"/>
      <c r="H206" s="56"/>
      <c r="I206" s="56"/>
      <c r="M206" s="81">
        <f t="shared" si="38"/>
        <v>0</v>
      </c>
    </row>
    <row r="207" spans="1:13" hidden="1" x14ac:dyDescent="0.25">
      <c r="A207" s="131">
        <v>32</v>
      </c>
      <c r="B207" s="132"/>
      <c r="C207" s="133"/>
      <c r="D207" s="85" t="s">
        <v>59</v>
      </c>
      <c r="E207" s="56">
        <f>'[8]1'!$Q$21</f>
        <v>0</v>
      </c>
      <c r="F207" s="56"/>
      <c r="G207" s="56"/>
      <c r="H207" s="56"/>
      <c r="I207" s="56"/>
      <c r="M207" s="81">
        <f t="shared" si="38"/>
        <v>0</v>
      </c>
    </row>
    <row r="208" spans="1:13" hidden="1" x14ac:dyDescent="0.25">
      <c r="A208" s="131">
        <v>34</v>
      </c>
      <c r="B208" s="132"/>
      <c r="C208" s="133"/>
      <c r="D208" s="86" t="s">
        <v>60</v>
      </c>
      <c r="E208" s="56">
        <f>'[8]1'!$Q$54</f>
        <v>0</v>
      </c>
      <c r="F208" s="56"/>
      <c r="G208" s="56"/>
      <c r="H208" s="56"/>
      <c r="I208" s="56"/>
      <c r="M208" s="81">
        <f t="shared" si="38"/>
        <v>0</v>
      </c>
    </row>
    <row r="209" spans="1:13" ht="38.25" hidden="1" x14ac:dyDescent="0.25">
      <c r="A209" s="131">
        <v>37</v>
      </c>
      <c r="B209" s="132"/>
      <c r="C209" s="133"/>
      <c r="D209" s="86" t="s">
        <v>61</v>
      </c>
      <c r="E209" s="56">
        <f>'[8]1'!$Q$58</f>
        <v>0</v>
      </c>
      <c r="F209" s="56"/>
      <c r="G209" s="56"/>
      <c r="H209" s="56"/>
      <c r="I209" s="56"/>
      <c r="M209" s="81">
        <f t="shared" si="38"/>
        <v>0</v>
      </c>
    </row>
    <row r="210" spans="1:13" hidden="1" x14ac:dyDescent="0.25">
      <c r="A210" s="131">
        <v>38</v>
      </c>
      <c r="B210" s="132"/>
      <c r="C210" s="133"/>
      <c r="D210" s="86" t="s">
        <v>62</v>
      </c>
      <c r="E210" s="56">
        <f>'[8]1'!$Q$62</f>
        <v>0</v>
      </c>
      <c r="F210" s="56"/>
      <c r="G210" s="56"/>
      <c r="H210" s="56"/>
      <c r="I210" s="56"/>
      <c r="M210" s="81">
        <f t="shared" si="38"/>
        <v>0</v>
      </c>
    </row>
    <row r="211" spans="1:13" ht="25.5" hidden="1" x14ac:dyDescent="0.25">
      <c r="A211" s="131">
        <v>4</v>
      </c>
      <c r="B211" s="132"/>
      <c r="C211" s="133"/>
      <c r="D211" s="85" t="s">
        <v>63</v>
      </c>
      <c r="E211" s="56">
        <f>SUM(E212:E213)</f>
        <v>0</v>
      </c>
      <c r="F211" s="56">
        <f t="shared" ref="F211:I211" si="67">SUM(F212:F213)</f>
        <v>0</v>
      </c>
      <c r="G211" s="56">
        <f t="shared" si="67"/>
        <v>0</v>
      </c>
      <c r="H211" s="56">
        <f t="shared" si="67"/>
        <v>0</v>
      </c>
      <c r="I211" s="56">
        <f t="shared" si="67"/>
        <v>0</v>
      </c>
      <c r="M211" s="81">
        <f t="shared" si="38"/>
        <v>0</v>
      </c>
    </row>
    <row r="212" spans="1:13" ht="25.5" hidden="1" x14ac:dyDescent="0.25">
      <c r="A212" s="131">
        <v>42</v>
      </c>
      <c r="B212" s="132"/>
      <c r="C212" s="133"/>
      <c r="D212" s="85" t="s">
        <v>64</v>
      </c>
      <c r="E212" s="56">
        <f>'[8]1'!$Q$74</f>
        <v>0</v>
      </c>
      <c r="F212" s="58"/>
      <c r="G212" s="58"/>
      <c r="H212" s="58"/>
      <c r="I212" s="58"/>
      <c r="M212" s="81">
        <f t="shared" si="38"/>
        <v>0</v>
      </c>
    </row>
    <row r="213" spans="1:13" ht="25.5" hidden="1" x14ac:dyDescent="0.25">
      <c r="A213" s="131">
        <v>45</v>
      </c>
      <c r="B213" s="132"/>
      <c r="C213" s="133"/>
      <c r="D213" s="86" t="s">
        <v>65</v>
      </c>
      <c r="E213" s="56">
        <f>'[8]1'!$Q$90</f>
        <v>0</v>
      </c>
      <c r="F213" s="58"/>
      <c r="G213" s="58"/>
      <c r="H213" s="58"/>
      <c r="I213" s="58"/>
      <c r="M213" s="81">
        <f t="shared" si="38"/>
        <v>0</v>
      </c>
    </row>
    <row r="214" spans="1:13" ht="25.5" x14ac:dyDescent="0.25">
      <c r="A214" s="128" t="s">
        <v>140</v>
      </c>
      <c r="B214" s="129"/>
      <c r="C214" s="130"/>
      <c r="D214" s="82" t="s">
        <v>141</v>
      </c>
      <c r="E214" s="83">
        <f>E215+E225</f>
        <v>32310.978500000001</v>
      </c>
      <c r="F214" s="83">
        <f t="shared" ref="F214:I214" si="68">F215+F225</f>
        <v>57288.270000000004</v>
      </c>
      <c r="G214" s="83">
        <f t="shared" si="68"/>
        <v>71703.066099999996</v>
      </c>
      <c r="H214" s="83">
        <f t="shared" si="68"/>
        <v>71703.066099999996</v>
      </c>
      <c r="I214" s="83">
        <f t="shared" si="68"/>
        <v>71703.066099999996</v>
      </c>
      <c r="M214" s="81">
        <f t="shared" si="38"/>
        <v>1</v>
      </c>
    </row>
    <row r="215" spans="1:13" x14ac:dyDescent="0.25">
      <c r="A215" s="137" t="s">
        <v>142</v>
      </c>
      <c r="B215" s="138"/>
      <c r="C215" s="139"/>
      <c r="D215" s="84" t="s">
        <v>143</v>
      </c>
      <c r="E215" s="56">
        <f>E216+E222</f>
        <v>8060.6463000000003</v>
      </c>
      <c r="F215" s="56">
        <f t="shared" ref="F215:I215" si="69">F216+F222</f>
        <v>28810.02</v>
      </c>
      <c r="G215" s="56">
        <f t="shared" si="69"/>
        <v>42673.74</v>
      </c>
      <c r="H215" s="56">
        <f t="shared" si="69"/>
        <v>42673.74</v>
      </c>
      <c r="I215" s="56">
        <f t="shared" si="69"/>
        <v>42673.74</v>
      </c>
      <c r="M215" s="81">
        <f t="shared" si="38"/>
        <v>1</v>
      </c>
    </row>
    <row r="216" spans="1:13" x14ac:dyDescent="0.25">
      <c r="A216" s="131">
        <v>3</v>
      </c>
      <c r="B216" s="132"/>
      <c r="C216" s="133"/>
      <c r="D216" s="85" t="s">
        <v>57</v>
      </c>
      <c r="E216" s="56">
        <f>SUM(E217:E221)</f>
        <v>8060.6463000000003</v>
      </c>
      <c r="F216" s="56">
        <f t="shared" ref="F216:I216" si="70">SUM(F217:F221)</f>
        <v>28810.02</v>
      </c>
      <c r="G216" s="56">
        <f t="shared" si="70"/>
        <v>42673.74</v>
      </c>
      <c r="H216" s="56">
        <f t="shared" si="70"/>
        <v>42673.74</v>
      </c>
      <c r="I216" s="56">
        <f t="shared" si="70"/>
        <v>42673.74</v>
      </c>
      <c r="M216" s="81">
        <f t="shared" si="38"/>
        <v>1</v>
      </c>
    </row>
    <row r="217" spans="1:13" x14ac:dyDescent="0.25">
      <c r="A217" s="131">
        <v>31</v>
      </c>
      <c r="B217" s="132"/>
      <c r="C217" s="133"/>
      <c r="D217" s="85" t="s">
        <v>58</v>
      </c>
      <c r="E217" s="56">
        <f>'[8]2'!$H$9+'[8]2'!$I$9</f>
        <v>8060.6463000000003</v>
      </c>
      <c r="F217" s="56">
        <v>28810.02</v>
      </c>
      <c r="G217" s="56">
        <f>[10]UKUPNO!$H$9+[10]UKUPNO!$I$9</f>
        <v>42673.74</v>
      </c>
      <c r="H217" s="56">
        <f>[10]UKUPNO!$H$9+[10]UKUPNO!$I$9</f>
        <v>42673.74</v>
      </c>
      <c r="I217" s="56">
        <f>[10]UKUPNO!$H$9+[10]UKUPNO!$I$9</f>
        <v>42673.74</v>
      </c>
      <c r="M217" s="81">
        <f t="shared" ref="M217:M310" si="71">IF(E217+F217+G217+H217+I217=0,0,1)</f>
        <v>1</v>
      </c>
    </row>
    <row r="218" spans="1:13" hidden="1" x14ac:dyDescent="0.25">
      <c r="A218" s="131">
        <v>32</v>
      </c>
      <c r="B218" s="132"/>
      <c r="C218" s="133"/>
      <c r="D218" s="85" t="s">
        <v>59</v>
      </c>
      <c r="E218" s="56">
        <f>'[8]2'!$H$21+'[8]2'!$I$21</f>
        <v>0</v>
      </c>
      <c r="F218" s="56"/>
      <c r="G218" s="56">
        <f>[10]UKUPNO!$H$46+[10]UKUPNO!$I$46</f>
        <v>0</v>
      </c>
      <c r="H218" s="56">
        <f>[10]UKUPNO!$H$46+[10]UKUPNO!$I$46</f>
        <v>0</v>
      </c>
      <c r="I218" s="56">
        <f>[10]UKUPNO!$H$46+[10]UKUPNO!$I$46</f>
        <v>0</v>
      </c>
      <c r="M218" s="81">
        <f t="shared" si="71"/>
        <v>0</v>
      </c>
    </row>
    <row r="219" spans="1:13" hidden="1" x14ac:dyDescent="0.25">
      <c r="A219" s="131">
        <v>34</v>
      </c>
      <c r="B219" s="132"/>
      <c r="C219" s="133"/>
      <c r="D219" s="86" t="s">
        <v>60</v>
      </c>
      <c r="E219" s="56">
        <f>'[8]2'!$H$54+'[8]2'!$I$54</f>
        <v>0</v>
      </c>
      <c r="F219" s="56"/>
      <c r="G219" s="56">
        <f>[10]UKUPNO!$H$426+[10]UKUPNO!$I$426</f>
        <v>0</v>
      </c>
      <c r="H219" s="56">
        <f>[10]UKUPNO!$H$426+[10]UKUPNO!$I$426</f>
        <v>0</v>
      </c>
      <c r="I219" s="56">
        <f>[10]UKUPNO!$H$426+[10]UKUPNO!$I$426</f>
        <v>0</v>
      </c>
      <c r="M219" s="81">
        <f t="shared" si="71"/>
        <v>0</v>
      </c>
    </row>
    <row r="220" spans="1:13" ht="38.25" hidden="1" x14ac:dyDescent="0.25">
      <c r="A220" s="131">
        <v>37</v>
      </c>
      <c r="B220" s="132"/>
      <c r="C220" s="133"/>
      <c r="D220" s="86" t="s">
        <v>61</v>
      </c>
      <c r="E220" s="56">
        <f>'[8]2'!$H$58+'[8]2'!$I$58</f>
        <v>0</v>
      </c>
      <c r="F220" s="56"/>
      <c r="G220" s="56">
        <f>[10]UKUPNO!$H$440+[10]UKUPNO!$I$440</f>
        <v>0</v>
      </c>
      <c r="H220" s="56">
        <f>[10]UKUPNO!$H$440+[10]UKUPNO!$I$440</f>
        <v>0</v>
      </c>
      <c r="I220" s="56">
        <f>[10]UKUPNO!$H$440+[10]UKUPNO!$I$440</f>
        <v>0</v>
      </c>
      <c r="M220" s="81">
        <f t="shared" si="71"/>
        <v>0</v>
      </c>
    </row>
    <row r="221" spans="1:13" hidden="1" x14ac:dyDescent="0.25">
      <c r="A221" s="131">
        <v>38</v>
      </c>
      <c r="B221" s="132"/>
      <c r="C221" s="133"/>
      <c r="D221" s="86" t="s">
        <v>62</v>
      </c>
      <c r="E221" s="56">
        <f>'[8]2'!$H$62+'[8]2'!$I$62</f>
        <v>0</v>
      </c>
      <c r="F221" s="56"/>
      <c r="G221" s="56">
        <f>[10]UKUPNO!$H$459+[10]UKUPNO!$I$459</f>
        <v>0</v>
      </c>
      <c r="H221" s="56">
        <f>[10]UKUPNO!$H$459+[10]UKUPNO!$I$459</f>
        <v>0</v>
      </c>
      <c r="I221" s="56">
        <f>[10]UKUPNO!$H$459+[10]UKUPNO!$I$459</f>
        <v>0</v>
      </c>
      <c r="M221" s="81">
        <f t="shared" si="71"/>
        <v>0</v>
      </c>
    </row>
    <row r="222" spans="1:13" ht="25.5" hidden="1" x14ac:dyDescent="0.25">
      <c r="A222" s="131">
        <v>4</v>
      </c>
      <c r="B222" s="132"/>
      <c r="C222" s="133"/>
      <c r="D222" s="85" t="s">
        <v>63</v>
      </c>
      <c r="E222" s="56">
        <f>SUM(E223:E224)</f>
        <v>0</v>
      </c>
      <c r="F222" s="56">
        <f t="shared" ref="F222:I222" si="72">SUM(F223:F224)</f>
        <v>0</v>
      </c>
      <c r="G222" s="56">
        <f t="shared" si="72"/>
        <v>0</v>
      </c>
      <c r="H222" s="56">
        <f t="shared" si="72"/>
        <v>0</v>
      </c>
      <c r="I222" s="56">
        <f t="shared" si="72"/>
        <v>0</v>
      </c>
      <c r="M222" s="81">
        <f t="shared" si="71"/>
        <v>0</v>
      </c>
    </row>
    <row r="223" spans="1:13" ht="25.5" hidden="1" x14ac:dyDescent="0.25">
      <c r="A223" s="131">
        <v>42</v>
      </c>
      <c r="B223" s="132"/>
      <c r="C223" s="133"/>
      <c r="D223" s="85" t="s">
        <v>64</v>
      </c>
      <c r="E223" s="56">
        <f>'[8]2'!$H$74+'[8]2'!$I$74</f>
        <v>0</v>
      </c>
      <c r="F223" s="58"/>
      <c r="G223" s="58">
        <f>[10]UKUPNO!$H$493+[10]UKUPNO!$I$493</f>
        <v>0</v>
      </c>
      <c r="H223" s="58">
        <f>[10]UKUPNO!$H$493+[10]UKUPNO!$I$493</f>
        <v>0</v>
      </c>
      <c r="I223" s="58">
        <f>[10]UKUPNO!$H$493+[10]UKUPNO!$I$493</f>
        <v>0</v>
      </c>
      <c r="M223" s="81">
        <f t="shared" si="71"/>
        <v>0</v>
      </c>
    </row>
    <row r="224" spans="1:13" ht="25.5" hidden="1" x14ac:dyDescent="0.25">
      <c r="A224" s="131">
        <v>45</v>
      </c>
      <c r="B224" s="132"/>
      <c r="C224" s="133"/>
      <c r="D224" s="86" t="s">
        <v>65</v>
      </c>
      <c r="E224" s="56">
        <f>'[8]2'!$H$90+'[8]2'!$I$90</f>
        <v>0</v>
      </c>
      <c r="F224" s="58"/>
      <c r="G224" s="58">
        <f>[10]UKUPNO!$H$592+[10]UKUPNO!$I$592</f>
        <v>0</v>
      </c>
      <c r="H224" s="58">
        <f>[10]UKUPNO!$H$592+[10]UKUPNO!$I$592</f>
        <v>0</v>
      </c>
      <c r="I224" s="58">
        <f>[10]UKUPNO!$H$592+[10]UKUPNO!$I$592</f>
        <v>0</v>
      </c>
      <c r="M224" s="81">
        <f t="shared" si="71"/>
        <v>0</v>
      </c>
    </row>
    <row r="225" spans="1:13" x14ac:dyDescent="0.25">
      <c r="A225" s="137" t="s">
        <v>144</v>
      </c>
      <c r="B225" s="138"/>
      <c r="C225" s="139"/>
      <c r="D225" s="84" t="s">
        <v>145</v>
      </c>
      <c r="E225" s="56">
        <f>E226+E232</f>
        <v>24250.332200000001</v>
      </c>
      <c r="F225" s="56">
        <f t="shared" ref="F225:I225" si="73">F226+F232</f>
        <v>28478.25</v>
      </c>
      <c r="G225" s="56">
        <f t="shared" si="73"/>
        <v>29029.326100000002</v>
      </c>
      <c r="H225" s="56">
        <f t="shared" si="73"/>
        <v>29029.326100000002</v>
      </c>
      <c r="I225" s="56">
        <f t="shared" si="73"/>
        <v>29029.326100000002</v>
      </c>
      <c r="M225" s="81">
        <f t="shared" si="71"/>
        <v>1</v>
      </c>
    </row>
    <row r="226" spans="1:13" x14ac:dyDescent="0.25">
      <c r="A226" s="131">
        <v>3</v>
      </c>
      <c r="B226" s="132"/>
      <c r="C226" s="133"/>
      <c r="D226" s="85" t="s">
        <v>57</v>
      </c>
      <c r="E226" s="56">
        <f>SUM(E227:E231)</f>
        <v>24250.332200000001</v>
      </c>
      <c r="F226" s="56">
        <f t="shared" ref="F226:I226" si="74">SUM(F227:F231)</f>
        <v>28478.25</v>
      </c>
      <c r="G226" s="56">
        <f t="shared" si="74"/>
        <v>29029.326100000002</v>
      </c>
      <c r="H226" s="56">
        <f t="shared" si="74"/>
        <v>29029.326100000002</v>
      </c>
      <c r="I226" s="56">
        <f t="shared" si="74"/>
        <v>29029.326100000002</v>
      </c>
      <c r="M226" s="81">
        <f t="shared" si="71"/>
        <v>1</v>
      </c>
    </row>
    <row r="227" spans="1:13" x14ac:dyDescent="0.25">
      <c r="A227" s="131">
        <v>31</v>
      </c>
      <c r="B227" s="132"/>
      <c r="C227" s="133"/>
      <c r="D227" s="85" t="s">
        <v>58</v>
      </c>
      <c r="E227" s="56">
        <f>'[8]2'!$J$9+'[8]2'!$K$9</f>
        <v>22762.8812</v>
      </c>
      <c r="F227" s="56">
        <f>[11]C__winGPS_TMP_DNOSIL1_000000008!C77</f>
        <v>24245.39</v>
      </c>
      <c r="G227" s="56">
        <f>[10]UKUPNO!$J$9+[10]UKUPNO!$K$9</f>
        <v>25570.226100000003</v>
      </c>
      <c r="H227" s="56">
        <f>[10]UKUPNO!$J$9+[10]UKUPNO!$K$9</f>
        <v>25570.226100000003</v>
      </c>
      <c r="I227" s="56">
        <f>[10]UKUPNO!$J$9+[10]UKUPNO!$K$9</f>
        <v>25570.226100000003</v>
      </c>
      <c r="M227" s="81">
        <f t="shared" si="71"/>
        <v>1</v>
      </c>
    </row>
    <row r="228" spans="1:13" x14ac:dyDescent="0.25">
      <c r="A228" s="131">
        <v>32</v>
      </c>
      <c r="B228" s="132"/>
      <c r="C228" s="133"/>
      <c r="D228" s="85" t="s">
        <v>59</v>
      </c>
      <c r="E228" s="56">
        <f>'[8]2'!$J$21+'[8]2'!$K$21</f>
        <v>1487.451</v>
      </c>
      <c r="F228" s="56">
        <f>[11]C__winGPS_TMP_DNOSIL1_000000008!C78</f>
        <v>4232.8599999999997</v>
      </c>
      <c r="G228" s="56">
        <f>[10]UKUPNO!$J$46+[10]UKUPNO!$K$46</f>
        <v>3459.1</v>
      </c>
      <c r="H228" s="56">
        <f>[10]UKUPNO!$J$46+[10]UKUPNO!$K$46</f>
        <v>3459.1</v>
      </c>
      <c r="I228" s="56">
        <f>[10]UKUPNO!$J$46+[10]UKUPNO!$K$46</f>
        <v>3459.1</v>
      </c>
      <c r="M228" s="81">
        <f t="shared" si="71"/>
        <v>1</v>
      </c>
    </row>
    <row r="229" spans="1:13" hidden="1" x14ac:dyDescent="0.25">
      <c r="A229" s="131">
        <v>34</v>
      </c>
      <c r="B229" s="132"/>
      <c r="C229" s="133"/>
      <c r="D229" s="86" t="s">
        <v>60</v>
      </c>
      <c r="E229" s="56">
        <f>'[8]2'!$J$54+'[8]2'!$K$54</f>
        <v>0</v>
      </c>
      <c r="F229" s="56"/>
      <c r="G229" s="56">
        <f>[10]UKUPNO!$J$426+[10]UKUPNO!$K$426</f>
        <v>0</v>
      </c>
      <c r="H229" s="56">
        <f>[10]UKUPNO!$J$426+[10]UKUPNO!$K$426</f>
        <v>0</v>
      </c>
      <c r="I229" s="56">
        <f>[10]UKUPNO!$J$426+[10]UKUPNO!$K$426</f>
        <v>0</v>
      </c>
      <c r="M229" s="81">
        <f t="shared" si="71"/>
        <v>0</v>
      </c>
    </row>
    <row r="230" spans="1:13" ht="38.25" hidden="1" x14ac:dyDescent="0.25">
      <c r="A230" s="131">
        <v>37</v>
      </c>
      <c r="B230" s="132"/>
      <c r="C230" s="133"/>
      <c r="D230" s="86" t="s">
        <v>61</v>
      </c>
      <c r="E230" s="56">
        <f>'[8]2'!$J$58</f>
        <v>0</v>
      </c>
      <c r="F230" s="56"/>
      <c r="G230" s="56">
        <f>[10]UKUPNO!$J$440+[10]UKUPNO!$K$440</f>
        <v>0</v>
      </c>
      <c r="H230" s="56">
        <f>[10]UKUPNO!$J$440+[10]UKUPNO!$K$440</f>
        <v>0</v>
      </c>
      <c r="I230" s="56">
        <f>[10]UKUPNO!$J$440+[10]UKUPNO!$K$440</f>
        <v>0</v>
      </c>
      <c r="M230" s="81">
        <f t="shared" si="71"/>
        <v>0</v>
      </c>
    </row>
    <row r="231" spans="1:13" hidden="1" x14ac:dyDescent="0.25">
      <c r="A231" s="131">
        <v>38</v>
      </c>
      <c r="B231" s="132"/>
      <c r="C231" s="133"/>
      <c r="D231" s="86" t="s">
        <v>62</v>
      </c>
      <c r="E231" s="56">
        <f>'[8]2'!$J$62+'[8]2'!$K$62</f>
        <v>0</v>
      </c>
      <c r="F231" s="56"/>
      <c r="G231" s="56">
        <f>[10]UKUPNO!$J$459+[10]UKUPNO!$K$459</f>
        <v>0</v>
      </c>
      <c r="H231" s="56">
        <f>[10]UKUPNO!$J$459+[10]UKUPNO!$K$459</f>
        <v>0</v>
      </c>
      <c r="I231" s="56">
        <f>[10]UKUPNO!$J$459+[10]UKUPNO!$K$459</f>
        <v>0</v>
      </c>
      <c r="M231" s="81">
        <f t="shared" si="71"/>
        <v>0</v>
      </c>
    </row>
    <row r="232" spans="1:13" ht="25.5" hidden="1" x14ac:dyDescent="0.25">
      <c r="A232" s="131">
        <v>4</v>
      </c>
      <c r="B232" s="132"/>
      <c r="C232" s="133"/>
      <c r="D232" s="85" t="s">
        <v>63</v>
      </c>
      <c r="E232" s="56">
        <f>SUM(E233:E234)</f>
        <v>0</v>
      </c>
      <c r="F232" s="56">
        <f t="shared" ref="F232:I232" si="75">SUM(F233:F234)</f>
        <v>0</v>
      </c>
      <c r="G232" s="56">
        <f t="shared" si="75"/>
        <v>0</v>
      </c>
      <c r="H232" s="56">
        <f t="shared" si="75"/>
        <v>0</v>
      </c>
      <c r="I232" s="56">
        <f t="shared" si="75"/>
        <v>0</v>
      </c>
      <c r="M232" s="81">
        <f t="shared" si="71"/>
        <v>0</v>
      </c>
    </row>
    <row r="233" spans="1:13" ht="25.5" hidden="1" x14ac:dyDescent="0.25">
      <c r="A233" s="131">
        <v>42</v>
      </c>
      <c r="B233" s="132"/>
      <c r="C233" s="133"/>
      <c r="D233" s="85" t="s">
        <v>64</v>
      </c>
      <c r="E233" s="56">
        <f>'[8]2'!$J$74+'[8]2'!$K$74</f>
        <v>0</v>
      </c>
      <c r="F233" s="58"/>
      <c r="G233" s="58">
        <f>[10]UKUPNO!$J$493+[10]UKUPNO!$K$493</f>
        <v>0</v>
      </c>
      <c r="H233" s="58">
        <f>[10]UKUPNO!$J$493+[10]UKUPNO!$K$493</f>
        <v>0</v>
      </c>
      <c r="I233" s="58">
        <f>[10]UKUPNO!$J$493+[10]UKUPNO!$K$493</f>
        <v>0</v>
      </c>
      <c r="M233" s="81">
        <f t="shared" si="71"/>
        <v>0</v>
      </c>
    </row>
    <row r="234" spans="1:13" ht="25.5" hidden="1" x14ac:dyDescent="0.25">
      <c r="A234" s="131">
        <v>45</v>
      </c>
      <c r="B234" s="132"/>
      <c r="C234" s="133"/>
      <c r="D234" s="86" t="s">
        <v>65</v>
      </c>
      <c r="E234" s="56">
        <f>'[8]2'!$J$90+'[8]2'!$K$90</f>
        <v>0</v>
      </c>
      <c r="F234" s="58"/>
      <c r="G234" s="58">
        <f>[10]UKUPNO!$J$592+[10]UKUPNO!$K$592</f>
        <v>0</v>
      </c>
      <c r="H234" s="58">
        <f>[10]UKUPNO!$J$592+[10]UKUPNO!$K$592</f>
        <v>0</v>
      </c>
      <c r="I234" s="58">
        <f>[10]UKUPNO!$J$592+[10]UKUPNO!$K$592</f>
        <v>0</v>
      </c>
      <c r="M234" s="81">
        <f t="shared" si="71"/>
        <v>0</v>
      </c>
    </row>
    <row r="235" spans="1:13" x14ac:dyDescent="0.25">
      <c r="A235" s="128" t="s">
        <v>146</v>
      </c>
      <c r="B235" s="129"/>
      <c r="C235" s="130"/>
      <c r="D235" s="82" t="s">
        <v>147</v>
      </c>
      <c r="E235" s="83">
        <f>E236+E246+E256+E266+E276+E286+E296+E306+E316</f>
        <v>4930.7930187802822</v>
      </c>
      <c r="F235" s="83">
        <f t="shared" ref="F235:I235" si="76">F236+F246+F256+F266+F276+F286+F296+F306+F316</f>
        <v>5598.29</v>
      </c>
      <c r="G235" s="83">
        <f t="shared" si="76"/>
        <v>3181.5</v>
      </c>
      <c r="H235" s="83">
        <f t="shared" si="76"/>
        <v>3181.5</v>
      </c>
      <c r="I235" s="83">
        <f t="shared" si="76"/>
        <v>3181.5</v>
      </c>
      <c r="M235" s="81">
        <f t="shared" si="71"/>
        <v>1</v>
      </c>
    </row>
    <row r="236" spans="1:13" ht="25.5" customHeight="1" x14ac:dyDescent="0.25">
      <c r="A236" s="137" t="s">
        <v>142</v>
      </c>
      <c r="B236" s="138"/>
      <c r="C236" s="139"/>
      <c r="D236" s="84" t="s">
        <v>143</v>
      </c>
      <c r="E236" s="56">
        <f>E237+E243</f>
        <v>3170.0232264914725</v>
      </c>
      <c r="F236" s="56">
        <f t="shared" ref="F236:I236" si="77">F237+F243</f>
        <v>2660</v>
      </c>
      <c r="G236" s="56">
        <f t="shared" si="77"/>
        <v>2200</v>
      </c>
      <c r="H236" s="56">
        <f t="shared" si="77"/>
        <v>2200</v>
      </c>
      <c r="I236" s="56">
        <f t="shared" si="77"/>
        <v>2200</v>
      </c>
      <c r="M236" s="81">
        <f t="shared" si="71"/>
        <v>1</v>
      </c>
    </row>
    <row r="237" spans="1:13" x14ac:dyDescent="0.25">
      <c r="A237" s="131">
        <v>3</v>
      </c>
      <c r="B237" s="132"/>
      <c r="C237" s="133"/>
      <c r="D237" s="85" t="s">
        <v>57</v>
      </c>
      <c r="E237" s="56">
        <f>SUM(E238:E242)</f>
        <v>3037.3004180768467</v>
      </c>
      <c r="F237" s="56">
        <f t="shared" ref="F237:I237" si="78">SUM(F238:F242)</f>
        <v>2660</v>
      </c>
      <c r="G237" s="56">
        <f t="shared" si="78"/>
        <v>2200</v>
      </c>
      <c r="H237" s="56">
        <f t="shared" si="78"/>
        <v>2200</v>
      </c>
      <c r="I237" s="56">
        <f t="shared" si="78"/>
        <v>2200</v>
      </c>
      <c r="M237" s="81">
        <f t="shared" si="71"/>
        <v>1</v>
      </c>
    </row>
    <row r="238" spans="1:13" hidden="1" x14ac:dyDescent="0.25">
      <c r="A238" s="131">
        <v>31</v>
      </c>
      <c r="B238" s="132"/>
      <c r="C238" s="133"/>
      <c r="D238" s="85" t="s">
        <v>58</v>
      </c>
      <c r="E238" s="56">
        <f>'[8]3'!$H$9</f>
        <v>0</v>
      </c>
      <c r="F238" s="56"/>
      <c r="G238" s="56">
        <f>[12]UKUPNO!$H$9</f>
        <v>0</v>
      </c>
      <c r="H238" s="56">
        <f>[12]UKUPNO!$H$9</f>
        <v>0</v>
      </c>
      <c r="I238" s="56">
        <f>[12]UKUPNO!$H$9</f>
        <v>0</v>
      </c>
      <c r="M238" s="81">
        <f t="shared" si="71"/>
        <v>0</v>
      </c>
    </row>
    <row r="239" spans="1:13" x14ac:dyDescent="0.25">
      <c r="A239" s="131">
        <v>32</v>
      </c>
      <c r="B239" s="132"/>
      <c r="C239" s="133"/>
      <c r="D239" s="85" t="s">
        <v>59</v>
      </c>
      <c r="E239" s="56">
        <f>'[8]3'!$H$21</f>
        <v>2906.2990244873581</v>
      </c>
      <c r="F239" s="56">
        <v>2610</v>
      </c>
      <c r="G239" s="56">
        <f>[12]UKUPNO!$H$46</f>
        <v>2200</v>
      </c>
      <c r="H239" s="56">
        <f>[12]UKUPNO!$H$46</f>
        <v>2200</v>
      </c>
      <c r="I239" s="56">
        <f>[12]UKUPNO!$H$46</f>
        <v>2200</v>
      </c>
      <c r="M239" s="81">
        <f t="shared" si="71"/>
        <v>1</v>
      </c>
    </row>
    <row r="240" spans="1:13" hidden="1" x14ac:dyDescent="0.25">
      <c r="A240" s="131">
        <v>34</v>
      </c>
      <c r="B240" s="132"/>
      <c r="C240" s="133"/>
      <c r="D240" s="86" t="s">
        <v>60</v>
      </c>
      <c r="E240" s="56">
        <f>'[8]3'!$H$54</f>
        <v>0</v>
      </c>
      <c r="F240" s="56"/>
      <c r="G240" s="56">
        <f>[12]UKUPNO!$H$426</f>
        <v>0</v>
      </c>
      <c r="H240" s="56">
        <f>[12]UKUPNO!$H$426</f>
        <v>0</v>
      </c>
      <c r="I240" s="56">
        <f>[12]UKUPNO!$H$426</f>
        <v>0</v>
      </c>
      <c r="M240" s="81">
        <f t="shared" si="71"/>
        <v>0</v>
      </c>
    </row>
    <row r="241" spans="1:13" ht="38.25" x14ac:dyDescent="0.25">
      <c r="A241" s="131">
        <v>37</v>
      </c>
      <c r="B241" s="132"/>
      <c r="C241" s="133"/>
      <c r="D241" s="86" t="s">
        <v>61</v>
      </c>
      <c r="E241" s="56">
        <f>'[8]3'!$H$58</f>
        <v>131.00139358948834</v>
      </c>
      <c r="F241" s="56">
        <v>50</v>
      </c>
      <c r="G241" s="56">
        <f>[12]UKUPNO!$H$440</f>
        <v>0</v>
      </c>
      <c r="H241" s="56">
        <f>[12]UKUPNO!$H$440</f>
        <v>0</v>
      </c>
      <c r="I241" s="56">
        <f>[12]UKUPNO!$H$440</f>
        <v>0</v>
      </c>
      <c r="M241" s="81">
        <f t="shared" si="71"/>
        <v>1</v>
      </c>
    </row>
    <row r="242" spans="1:13" hidden="1" x14ac:dyDescent="0.25">
      <c r="A242" s="131">
        <v>38</v>
      </c>
      <c r="B242" s="132"/>
      <c r="C242" s="133"/>
      <c r="D242" s="86" t="s">
        <v>62</v>
      </c>
      <c r="E242" s="56">
        <f>'[8]3'!$H$62</f>
        <v>0</v>
      </c>
      <c r="F242" s="56"/>
      <c r="G242" s="56">
        <f>[12]UKUPNO!$H$459</f>
        <v>0</v>
      </c>
      <c r="H242" s="56">
        <f>[12]UKUPNO!$H$459</f>
        <v>0</v>
      </c>
      <c r="I242" s="56">
        <f>[12]UKUPNO!$H$459</f>
        <v>0</v>
      </c>
      <c r="M242" s="81">
        <f t="shared" si="71"/>
        <v>0</v>
      </c>
    </row>
    <row r="243" spans="1:13" ht="25.5" x14ac:dyDescent="0.25">
      <c r="A243" s="131">
        <v>4</v>
      </c>
      <c r="B243" s="132"/>
      <c r="C243" s="133"/>
      <c r="D243" s="85" t="s">
        <v>63</v>
      </c>
      <c r="E243" s="56">
        <f>SUM(E244:E245)</f>
        <v>132.72280841462606</v>
      </c>
      <c r="F243" s="56">
        <f t="shared" ref="F243:I243" si="79">SUM(F244:F245)</f>
        <v>0</v>
      </c>
      <c r="G243" s="56">
        <f t="shared" si="79"/>
        <v>0</v>
      </c>
      <c r="H243" s="56">
        <f t="shared" si="79"/>
        <v>0</v>
      </c>
      <c r="I243" s="56">
        <f t="shared" si="79"/>
        <v>0</v>
      </c>
      <c r="M243" s="81">
        <f t="shared" si="71"/>
        <v>1</v>
      </c>
    </row>
    <row r="244" spans="1:13" ht="25.5" x14ac:dyDescent="0.25">
      <c r="A244" s="131">
        <v>42</v>
      </c>
      <c r="B244" s="132"/>
      <c r="C244" s="133"/>
      <c r="D244" s="85" t="s">
        <v>64</v>
      </c>
      <c r="E244" s="56">
        <f>'[8]3'!$H$74</f>
        <v>132.72280841462606</v>
      </c>
      <c r="F244" s="58"/>
      <c r="G244" s="58">
        <f>[12]UKUPNO!$H$493</f>
        <v>0</v>
      </c>
      <c r="H244" s="58">
        <f>[12]UKUPNO!$H$493</f>
        <v>0</v>
      </c>
      <c r="I244" s="58">
        <f>[12]UKUPNO!$H$493</f>
        <v>0</v>
      </c>
      <c r="M244" s="81">
        <f t="shared" si="71"/>
        <v>1</v>
      </c>
    </row>
    <row r="245" spans="1:13" ht="25.5" hidden="1" x14ac:dyDescent="0.25">
      <c r="A245" s="131">
        <v>45</v>
      </c>
      <c r="B245" s="132"/>
      <c r="C245" s="133"/>
      <c r="D245" s="86" t="s">
        <v>65</v>
      </c>
      <c r="E245" s="56">
        <f>'[8]3'!$H$90</f>
        <v>0</v>
      </c>
      <c r="F245" s="58"/>
      <c r="G245" s="58">
        <f>[12]UKUPNO!$H$592</f>
        <v>0</v>
      </c>
      <c r="H245" s="58">
        <f>[12]UKUPNO!$H$592</f>
        <v>0</v>
      </c>
      <c r="I245" s="58">
        <f>[12]UKUPNO!$H$592</f>
        <v>0</v>
      </c>
      <c r="M245" s="81">
        <f t="shared" si="71"/>
        <v>0</v>
      </c>
    </row>
    <row r="246" spans="1:13" ht="15" customHeight="1" x14ac:dyDescent="0.25">
      <c r="A246" s="137" t="s">
        <v>113</v>
      </c>
      <c r="B246" s="138"/>
      <c r="C246" s="139"/>
      <c r="D246" s="84" t="s">
        <v>114</v>
      </c>
      <c r="E246" s="56">
        <f>E247+E253</f>
        <v>548.49979228880966</v>
      </c>
      <c r="F246" s="56">
        <f t="shared" ref="F246:I246" si="80">F247+F253</f>
        <v>1115</v>
      </c>
      <c r="G246" s="56">
        <f t="shared" si="80"/>
        <v>750</v>
      </c>
      <c r="H246" s="56">
        <f t="shared" si="80"/>
        <v>750</v>
      </c>
      <c r="I246" s="56">
        <f t="shared" si="80"/>
        <v>750</v>
      </c>
      <c r="M246" s="81">
        <f t="shared" si="71"/>
        <v>1</v>
      </c>
    </row>
    <row r="247" spans="1:13" x14ac:dyDescent="0.25">
      <c r="A247" s="131">
        <v>3</v>
      </c>
      <c r="B247" s="132"/>
      <c r="C247" s="133"/>
      <c r="D247" s="85" t="s">
        <v>57</v>
      </c>
      <c r="E247" s="56">
        <f>SUM(E248:E252)</f>
        <v>548.49979228880966</v>
      </c>
      <c r="F247" s="56">
        <f t="shared" ref="F247:I247" si="81">SUM(F248:F252)</f>
        <v>1115</v>
      </c>
      <c r="G247" s="56">
        <f t="shared" si="81"/>
        <v>750</v>
      </c>
      <c r="H247" s="56">
        <f t="shared" si="81"/>
        <v>750</v>
      </c>
      <c r="I247" s="56">
        <f t="shared" si="81"/>
        <v>750</v>
      </c>
      <c r="M247" s="81">
        <f t="shared" si="71"/>
        <v>1</v>
      </c>
    </row>
    <row r="248" spans="1:13" hidden="1" x14ac:dyDescent="0.25">
      <c r="A248" s="131">
        <v>31</v>
      </c>
      <c r="B248" s="132"/>
      <c r="C248" s="133"/>
      <c r="D248" s="85" t="s">
        <v>58</v>
      </c>
      <c r="E248" s="56">
        <f>'[8]3'!$L$9</f>
        <v>0</v>
      </c>
      <c r="F248" s="56"/>
      <c r="G248" s="56">
        <f>[12]UKUPNO!$L$9</f>
        <v>0</v>
      </c>
      <c r="H248" s="56">
        <f>[12]UKUPNO!$L$9</f>
        <v>0</v>
      </c>
      <c r="I248" s="56">
        <f>[12]UKUPNO!$L$9</f>
        <v>0</v>
      </c>
      <c r="M248" s="81">
        <f t="shared" si="71"/>
        <v>0</v>
      </c>
    </row>
    <row r="249" spans="1:13" x14ac:dyDescent="0.25">
      <c r="A249" s="131">
        <v>32</v>
      </c>
      <c r="B249" s="132"/>
      <c r="C249" s="133"/>
      <c r="D249" s="85" t="s">
        <v>59</v>
      </c>
      <c r="E249" s="56">
        <f>'[8]3'!$L$21</f>
        <v>548.49979228880966</v>
      </c>
      <c r="F249" s="56">
        <v>1115</v>
      </c>
      <c r="G249" s="56">
        <f>[12]UKUPNO!$L$46</f>
        <v>750</v>
      </c>
      <c r="H249" s="56">
        <f>[12]UKUPNO!$L$46</f>
        <v>750</v>
      </c>
      <c r="I249" s="56">
        <f>[12]UKUPNO!$L$46</f>
        <v>750</v>
      </c>
      <c r="M249" s="81">
        <f t="shared" si="71"/>
        <v>1</v>
      </c>
    </row>
    <row r="250" spans="1:13" hidden="1" x14ac:dyDescent="0.25">
      <c r="A250" s="131">
        <v>34</v>
      </c>
      <c r="B250" s="132"/>
      <c r="C250" s="133"/>
      <c r="D250" s="86" t="s">
        <v>60</v>
      </c>
      <c r="E250" s="56">
        <f>'[8]3'!$L$54</f>
        <v>0</v>
      </c>
      <c r="F250" s="56"/>
      <c r="G250" s="56">
        <f>[12]UKUPNO!$L$426</f>
        <v>0</v>
      </c>
      <c r="H250" s="56">
        <f>[12]UKUPNO!$L$426</f>
        <v>0</v>
      </c>
      <c r="I250" s="56">
        <f>[12]UKUPNO!$L$426</f>
        <v>0</v>
      </c>
      <c r="M250" s="81">
        <f t="shared" si="71"/>
        <v>0</v>
      </c>
    </row>
    <row r="251" spans="1:13" ht="38.25" hidden="1" x14ac:dyDescent="0.25">
      <c r="A251" s="131">
        <v>37</v>
      </c>
      <c r="B251" s="132"/>
      <c r="C251" s="133"/>
      <c r="D251" s="86" t="s">
        <v>61</v>
      </c>
      <c r="E251" s="56">
        <f>'[8]3'!$L$58</f>
        <v>0</v>
      </c>
      <c r="F251" s="56"/>
      <c r="G251" s="56">
        <f>[12]UKUPNO!$L$440</f>
        <v>0</v>
      </c>
      <c r="H251" s="56">
        <f>[12]UKUPNO!$L$440</f>
        <v>0</v>
      </c>
      <c r="I251" s="56">
        <f>[12]UKUPNO!$L$440</f>
        <v>0</v>
      </c>
      <c r="M251" s="81">
        <f t="shared" si="71"/>
        <v>0</v>
      </c>
    </row>
    <row r="252" spans="1:13" hidden="1" x14ac:dyDescent="0.25">
      <c r="A252" s="131">
        <v>38</v>
      </c>
      <c r="B252" s="132"/>
      <c r="C252" s="133"/>
      <c r="D252" s="86" t="s">
        <v>62</v>
      </c>
      <c r="E252" s="56">
        <f>'[8]3'!$L$62</f>
        <v>0</v>
      </c>
      <c r="F252" s="56"/>
      <c r="G252" s="56">
        <f>[12]UKUPNO!$L$459</f>
        <v>0</v>
      </c>
      <c r="H252" s="56">
        <f>[12]UKUPNO!$L$459</f>
        <v>0</v>
      </c>
      <c r="I252" s="56">
        <f>[12]UKUPNO!$L$459</f>
        <v>0</v>
      </c>
      <c r="M252" s="81">
        <f t="shared" si="71"/>
        <v>0</v>
      </c>
    </row>
    <row r="253" spans="1:13" ht="25.5" hidden="1" x14ac:dyDescent="0.25">
      <c r="A253" s="131">
        <v>4</v>
      </c>
      <c r="B253" s="132"/>
      <c r="C253" s="133"/>
      <c r="D253" s="85" t="s">
        <v>63</v>
      </c>
      <c r="E253" s="56">
        <f>SUM(E254:E255)</f>
        <v>0</v>
      </c>
      <c r="F253" s="56">
        <f t="shared" ref="F253:I253" si="82">SUM(F254:F255)</f>
        <v>0</v>
      </c>
      <c r="G253" s="56">
        <f t="shared" si="82"/>
        <v>0</v>
      </c>
      <c r="H253" s="56">
        <f t="shared" si="82"/>
        <v>0</v>
      </c>
      <c r="I253" s="56">
        <f t="shared" si="82"/>
        <v>0</v>
      </c>
      <c r="M253" s="81">
        <f t="shared" si="71"/>
        <v>0</v>
      </c>
    </row>
    <row r="254" spans="1:13" ht="25.5" hidden="1" x14ac:dyDescent="0.25">
      <c r="A254" s="131">
        <v>42</v>
      </c>
      <c r="B254" s="132"/>
      <c r="C254" s="133"/>
      <c r="D254" s="85" t="s">
        <v>64</v>
      </c>
      <c r="E254" s="56">
        <f>'[8]3'!$L$74</f>
        <v>0</v>
      </c>
      <c r="F254" s="58"/>
      <c r="G254" s="58">
        <f>[12]UKUPNO!$L$493</f>
        <v>0</v>
      </c>
      <c r="H254" s="58">
        <f>[12]UKUPNO!$L$493</f>
        <v>0</v>
      </c>
      <c r="I254" s="58">
        <f>[12]UKUPNO!$L$493</f>
        <v>0</v>
      </c>
      <c r="M254" s="81">
        <f t="shared" si="71"/>
        <v>0</v>
      </c>
    </row>
    <row r="255" spans="1:13" ht="25.5" hidden="1" x14ac:dyDescent="0.25">
      <c r="A255" s="131">
        <v>45</v>
      </c>
      <c r="B255" s="132"/>
      <c r="C255" s="133"/>
      <c r="D255" s="86" t="s">
        <v>65</v>
      </c>
      <c r="E255" s="56">
        <f>'[8]3'!$L$90</f>
        <v>0</v>
      </c>
      <c r="F255" s="58"/>
      <c r="G255" s="58">
        <f>[12]UKUPNO!$L$592</f>
        <v>0</v>
      </c>
      <c r="H255" s="58">
        <f>[12]UKUPNO!$L$592</f>
        <v>0</v>
      </c>
      <c r="I255" s="58">
        <f>[12]UKUPNO!$L$592</f>
        <v>0</v>
      </c>
      <c r="M255" s="81">
        <f t="shared" si="71"/>
        <v>0</v>
      </c>
    </row>
    <row r="256" spans="1:13" x14ac:dyDescent="0.25">
      <c r="A256" s="134" t="s">
        <v>115</v>
      </c>
      <c r="B256" s="135"/>
      <c r="C256" s="136"/>
      <c r="D256" s="84" t="s">
        <v>114</v>
      </c>
      <c r="E256" s="56">
        <f>E257+E263</f>
        <v>1212.27</v>
      </c>
      <c r="F256" s="56">
        <f t="shared" ref="F256:I256" si="83">F257+F263</f>
        <v>424.03</v>
      </c>
      <c r="G256" s="56">
        <f t="shared" si="83"/>
        <v>0</v>
      </c>
      <c r="H256" s="56">
        <f t="shared" si="83"/>
        <v>0</v>
      </c>
      <c r="I256" s="56">
        <f t="shared" si="83"/>
        <v>0</v>
      </c>
      <c r="M256" s="81">
        <f t="shared" si="71"/>
        <v>1</v>
      </c>
    </row>
    <row r="257" spans="1:13" x14ac:dyDescent="0.25">
      <c r="A257" s="131">
        <v>3</v>
      </c>
      <c r="B257" s="132"/>
      <c r="C257" s="133"/>
      <c r="D257" s="85" t="s">
        <v>57</v>
      </c>
      <c r="E257" s="56">
        <f>SUM(E258:E262)</f>
        <v>1212.27</v>
      </c>
      <c r="F257" s="56">
        <f t="shared" ref="F257:I257" si="84">SUM(F258:F262)</f>
        <v>424.03</v>
      </c>
      <c r="G257" s="56">
        <f t="shared" si="84"/>
        <v>0</v>
      </c>
      <c r="H257" s="56">
        <f t="shared" si="84"/>
        <v>0</v>
      </c>
      <c r="I257" s="56">
        <f t="shared" si="84"/>
        <v>0</v>
      </c>
      <c r="M257" s="81">
        <f t="shared" si="71"/>
        <v>1</v>
      </c>
    </row>
    <row r="258" spans="1:13" hidden="1" x14ac:dyDescent="0.25">
      <c r="A258" s="131">
        <v>31</v>
      </c>
      <c r="B258" s="132"/>
      <c r="C258" s="133"/>
      <c r="D258" s="85" t="s">
        <v>58</v>
      </c>
      <c r="E258" s="56">
        <f>'[8]3'!$M$9</f>
        <v>0</v>
      </c>
      <c r="F258" s="56"/>
      <c r="G258" s="56"/>
      <c r="H258" s="56"/>
      <c r="I258" s="56"/>
      <c r="M258" s="81">
        <f t="shared" si="71"/>
        <v>0</v>
      </c>
    </row>
    <row r="259" spans="1:13" x14ac:dyDescent="0.25">
      <c r="A259" s="131">
        <v>32</v>
      </c>
      <c r="B259" s="132"/>
      <c r="C259" s="133"/>
      <c r="D259" s="85" t="s">
        <v>59</v>
      </c>
      <c r="E259" s="56">
        <f>'[8]3'!$M$21</f>
        <v>1212.27</v>
      </c>
      <c r="F259" s="56">
        <v>424.03</v>
      </c>
      <c r="G259" s="56"/>
      <c r="H259" s="56"/>
      <c r="I259" s="56"/>
      <c r="M259" s="81">
        <f t="shared" si="71"/>
        <v>1</v>
      </c>
    </row>
    <row r="260" spans="1:13" hidden="1" x14ac:dyDescent="0.25">
      <c r="A260" s="131">
        <v>34</v>
      </c>
      <c r="B260" s="132"/>
      <c r="C260" s="133"/>
      <c r="D260" s="86" t="s">
        <v>60</v>
      </c>
      <c r="E260" s="56">
        <f>'[8]3'!$M$54</f>
        <v>0</v>
      </c>
      <c r="F260" s="56"/>
      <c r="G260" s="56"/>
      <c r="H260" s="56"/>
      <c r="I260" s="56"/>
      <c r="M260" s="81">
        <f t="shared" si="71"/>
        <v>0</v>
      </c>
    </row>
    <row r="261" spans="1:13" ht="38.25" hidden="1" x14ac:dyDescent="0.25">
      <c r="A261" s="131">
        <v>37</v>
      </c>
      <c r="B261" s="132"/>
      <c r="C261" s="133"/>
      <c r="D261" s="86" t="s">
        <v>61</v>
      </c>
      <c r="E261" s="56">
        <f>'[8]3'!$M$58</f>
        <v>0</v>
      </c>
      <c r="F261" s="56"/>
      <c r="G261" s="56"/>
      <c r="H261" s="56"/>
      <c r="I261" s="56"/>
      <c r="M261" s="81">
        <f t="shared" si="71"/>
        <v>0</v>
      </c>
    </row>
    <row r="262" spans="1:13" hidden="1" x14ac:dyDescent="0.25">
      <c r="A262" s="131">
        <v>38</v>
      </c>
      <c r="B262" s="132"/>
      <c r="C262" s="133"/>
      <c r="D262" s="86" t="s">
        <v>62</v>
      </c>
      <c r="E262" s="56">
        <f>'[8]3'!$M$62</f>
        <v>0</v>
      </c>
      <c r="F262" s="56"/>
      <c r="G262" s="56"/>
      <c r="H262" s="56"/>
      <c r="I262" s="56"/>
      <c r="M262" s="81">
        <f t="shared" si="71"/>
        <v>0</v>
      </c>
    </row>
    <row r="263" spans="1:13" ht="25.5" hidden="1" x14ac:dyDescent="0.25">
      <c r="A263" s="131">
        <v>4</v>
      </c>
      <c r="B263" s="132"/>
      <c r="C263" s="133"/>
      <c r="D263" s="85" t="s">
        <v>63</v>
      </c>
      <c r="E263" s="56">
        <f>SUM(E264:E265)</f>
        <v>0</v>
      </c>
      <c r="F263" s="56">
        <f t="shared" ref="F263:I263" si="85">SUM(F264:F265)</f>
        <v>0</v>
      </c>
      <c r="G263" s="56">
        <f t="shared" si="85"/>
        <v>0</v>
      </c>
      <c r="H263" s="56">
        <f t="shared" si="85"/>
        <v>0</v>
      </c>
      <c r="I263" s="56">
        <f t="shared" si="85"/>
        <v>0</v>
      </c>
      <c r="M263" s="81">
        <f t="shared" si="71"/>
        <v>0</v>
      </c>
    </row>
    <row r="264" spans="1:13" ht="25.5" hidden="1" x14ac:dyDescent="0.25">
      <c r="A264" s="131">
        <v>42</v>
      </c>
      <c r="B264" s="132"/>
      <c r="C264" s="133"/>
      <c r="D264" s="85" t="s">
        <v>64</v>
      </c>
      <c r="E264" s="56">
        <f>'[8]3'!$M$74</f>
        <v>0</v>
      </c>
      <c r="F264" s="58"/>
      <c r="G264" s="58"/>
      <c r="H264" s="58"/>
      <c r="I264" s="58"/>
      <c r="M264" s="81">
        <f t="shared" si="71"/>
        <v>0</v>
      </c>
    </row>
    <row r="265" spans="1:13" ht="25.5" hidden="1" x14ac:dyDescent="0.25">
      <c r="A265" s="131">
        <v>45</v>
      </c>
      <c r="B265" s="132"/>
      <c r="C265" s="133"/>
      <c r="D265" s="86" t="s">
        <v>65</v>
      </c>
      <c r="E265" s="56">
        <f>'[8]3'!$M$90</f>
        <v>0</v>
      </c>
      <c r="F265" s="58"/>
      <c r="G265" s="58"/>
      <c r="H265" s="58"/>
      <c r="I265" s="58"/>
      <c r="M265" s="81">
        <f t="shared" si="71"/>
        <v>0</v>
      </c>
    </row>
    <row r="266" spans="1:13" ht="15" customHeight="1" x14ac:dyDescent="0.25">
      <c r="A266" s="137" t="s">
        <v>116</v>
      </c>
      <c r="B266" s="138"/>
      <c r="C266" s="139"/>
      <c r="D266" s="84" t="s">
        <v>117</v>
      </c>
      <c r="E266" s="56">
        <f>E267+E273</f>
        <v>0</v>
      </c>
      <c r="F266" s="56">
        <f t="shared" ref="F266:I266" si="86">F267+F273</f>
        <v>223</v>
      </c>
      <c r="G266" s="56">
        <f t="shared" si="86"/>
        <v>231.5</v>
      </c>
      <c r="H266" s="56">
        <f t="shared" si="86"/>
        <v>231.5</v>
      </c>
      <c r="I266" s="56">
        <f t="shared" si="86"/>
        <v>231.5</v>
      </c>
      <c r="M266" s="81">
        <f t="shared" si="71"/>
        <v>1</v>
      </c>
    </row>
    <row r="267" spans="1:13" x14ac:dyDescent="0.25">
      <c r="A267" s="131">
        <v>3</v>
      </c>
      <c r="B267" s="132"/>
      <c r="C267" s="133"/>
      <c r="D267" s="85" t="s">
        <v>57</v>
      </c>
      <c r="E267" s="56">
        <f>SUM(E268:E272)</f>
        <v>0</v>
      </c>
      <c r="F267" s="56">
        <f t="shared" ref="F267:I267" si="87">SUM(F268:F272)</f>
        <v>223</v>
      </c>
      <c r="G267" s="56">
        <f t="shared" si="87"/>
        <v>231.5</v>
      </c>
      <c r="H267" s="56">
        <f t="shared" si="87"/>
        <v>231.5</v>
      </c>
      <c r="I267" s="56">
        <f t="shared" si="87"/>
        <v>231.5</v>
      </c>
      <c r="M267" s="81">
        <f t="shared" si="71"/>
        <v>1</v>
      </c>
    </row>
    <row r="268" spans="1:13" hidden="1" x14ac:dyDescent="0.25">
      <c r="A268" s="131">
        <v>31</v>
      </c>
      <c r="B268" s="132"/>
      <c r="C268" s="133"/>
      <c r="D268" s="85" t="s">
        <v>58</v>
      </c>
      <c r="E268" s="56">
        <f>'[8]8'!$N$9</f>
        <v>0</v>
      </c>
      <c r="F268" s="56"/>
      <c r="G268" s="56">
        <f>[12]UKUPNO!$N$9</f>
        <v>0</v>
      </c>
      <c r="H268" s="56">
        <f>[12]UKUPNO!$N$9</f>
        <v>0</v>
      </c>
      <c r="I268" s="56">
        <f>[12]UKUPNO!$N$9</f>
        <v>0</v>
      </c>
      <c r="M268" s="81">
        <f t="shared" si="71"/>
        <v>0</v>
      </c>
    </row>
    <row r="269" spans="1:13" x14ac:dyDescent="0.25">
      <c r="A269" s="131">
        <v>32</v>
      </c>
      <c r="B269" s="132"/>
      <c r="C269" s="133"/>
      <c r="D269" s="85" t="s">
        <v>59</v>
      </c>
      <c r="E269" s="56">
        <f>'[8]8'!$N$21</f>
        <v>0</v>
      </c>
      <c r="F269" s="56">
        <v>223</v>
      </c>
      <c r="G269" s="56">
        <f>[12]UKUPNO!$N$46</f>
        <v>231.5</v>
      </c>
      <c r="H269" s="56">
        <f>[12]UKUPNO!$N$46</f>
        <v>231.5</v>
      </c>
      <c r="I269" s="56">
        <f>[12]UKUPNO!$N$46</f>
        <v>231.5</v>
      </c>
      <c r="M269" s="81">
        <f t="shared" si="71"/>
        <v>1</v>
      </c>
    </row>
    <row r="270" spans="1:13" hidden="1" x14ac:dyDescent="0.25">
      <c r="A270" s="131">
        <v>34</v>
      </c>
      <c r="B270" s="132"/>
      <c r="C270" s="133"/>
      <c r="D270" s="86" t="s">
        <v>60</v>
      </c>
      <c r="E270" s="56">
        <f>'[8]8'!$N$54</f>
        <v>0</v>
      </c>
      <c r="F270" s="56"/>
      <c r="G270" s="56">
        <f>[12]UKUPNO!$N$426</f>
        <v>0</v>
      </c>
      <c r="H270" s="56">
        <f>[12]UKUPNO!$N$426</f>
        <v>0</v>
      </c>
      <c r="I270" s="56">
        <f>[12]UKUPNO!$N$426</f>
        <v>0</v>
      </c>
      <c r="M270" s="81">
        <f t="shared" si="71"/>
        <v>0</v>
      </c>
    </row>
    <row r="271" spans="1:13" ht="38.25" hidden="1" x14ac:dyDescent="0.25">
      <c r="A271" s="131">
        <v>37</v>
      </c>
      <c r="B271" s="132"/>
      <c r="C271" s="133"/>
      <c r="D271" s="86" t="s">
        <v>61</v>
      </c>
      <c r="E271" s="56">
        <f>'[8]8'!$N$58</f>
        <v>0</v>
      </c>
      <c r="F271" s="56"/>
      <c r="G271" s="56">
        <f>[12]UKUPNO!$N$440</f>
        <v>0</v>
      </c>
      <c r="H271" s="56">
        <f>[12]UKUPNO!$N$440</f>
        <v>0</v>
      </c>
      <c r="I271" s="56">
        <f>[12]UKUPNO!$N$440</f>
        <v>0</v>
      </c>
      <c r="M271" s="81">
        <f t="shared" si="71"/>
        <v>0</v>
      </c>
    </row>
    <row r="272" spans="1:13" hidden="1" x14ac:dyDescent="0.25">
      <c r="A272" s="131">
        <v>38</v>
      </c>
      <c r="B272" s="132"/>
      <c r="C272" s="133"/>
      <c r="D272" s="86" t="s">
        <v>62</v>
      </c>
      <c r="E272" s="56">
        <f>'[8]8'!$N$62</f>
        <v>0</v>
      </c>
      <c r="F272" s="56"/>
      <c r="G272" s="56">
        <f>[12]UKUPNO!$N$459</f>
        <v>0</v>
      </c>
      <c r="H272" s="56">
        <f>[12]UKUPNO!$N$459</f>
        <v>0</v>
      </c>
      <c r="I272" s="56">
        <f>[12]UKUPNO!$N$459</f>
        <v>0</v>
      </c>
      <c r="M272" s="81">
        <f t="shared" si="71"/>
        <v>0</v>
      </c>
    </row>
    <row r="273" spans="1:13" ht="25.5" x14ac:dyDescent="0.25">
      <c r="A273" s="131">
        <v>4</v>
      </c>
      <c r="B273" s="132"/>
      <c r="C273" s="133"/>
      <c r="D273" s="85" t="s">
        <v>63</v>
      </c>
      <c r="E273" s="56">
        <f>SUM(E274:E275)</f>
        <v>0</v>
      </c>
      <c r="F273" s="56">
        <f t="shared" ref="F273:I273" si="88">SUM(F274:F275)</f>
        <v>0</v>
      </c>
      <c r="G273" s="56">
        <f t="shared" si="88"/>
        <v>0</v>
      </c>
      <c r="H273" s="56">
        <f t="shared" si="88"/>
        <v>0</v>
      </c>
      <c r="I273" s="56">
        <f t="shared" si="88"/>
        <v>0</v>
      </c>
      <c r="M273" s="81">
        <f t="shared" si="71"/>
        <v>0</v>
      </c>
    </row>
    <row r="274" spans="1:13" ht="25.5" x14ac:dyDescent="0.25">
      <c r="A274" s="131">
        <v>42</v>
      </c>
      <c r="B274" s="132"/>
      <c r="C274" s="133"/>
      <c r="D274" s="85" t="s">
        <v>64</v>
      </c>
      <c r="E274" s="56">
        <f>'[8]8'!$N$74</f>
        <v>0</v>
      </c>
      <c r="F274" s="58"/>
      <c r="G274" s="58">
        <f>[12]UKUPNO!$N$493</f>
        <v>0</v>
      </c>
      <c r="H274" s="58">
        <f>[12]UKUPNO!$N$493</f>
        <v>0</v>
      </c>
      <c r="I274" s="58">
        <f>[12]UKUPNO!$N$493</f>
        <v>0</v>
      </c>
      <c r="M274" s="81">
        <f t="shared" si="71"/>
        <v>0</v>
      </c>
    </row>
    <row r="275" spans="1:13" ht="25.5" hidden="1" x14ac:dyDescent="0.25">
      <c r="A275" s="131">
        <v>45</v>
      </c>
      <c r="B275" s="132"/>
      <c r="C275" s="133"/>
      <c r="D275" s="86" t="s">
        <v>65</v>
      </c>
      <c r="E275" s="56">
        <f>'[8]8'!$N$90</f>
        <v>0</v>
      </c>
      <c r="F275" s="58"/>
      <c r="G275" s="58">
        <f>[12]UKUPNO!$N$592</f>
        <v>0</v>
      </c>
      <c r="H275" s="58">
        <f>[12]UKUPNO!$N$592</f>
        <v>0</v>
      </c>
      <c r="I275" s="58">
        <f>[12]UKUPNO!$N$592</f>
        <v>0</v>
      </c>
      <c r="M275" s="81">
        <f t="shared" si="71"/>
        <v>0</v>
      </c>
    </row>
    <row r="276" spans="1:13" x14ac:dyDescent="0.25">
      <c r="A276" s="134" t="s">
        <v>120</v>
      </c>
      <c r="B276" s="135"/>
      <c r="C276" s="136"/>
      <c r="D276" s="84" t="s">
        <v>117</v>
      </c>
      <c r="E276" s="56">
        <f>E277+E283</f>
        <v>0</v>
      </c>
      <c r="F276" s="56">
        <f t="shared" ref="F276:I276" si="89">F277+F283</f>
        <v>0</v>
      </c>
      <c r="G276" s="56">
        <f t="shared" si="89"/>
        <v>0</v>
      </c>
      <c r="H276" s="56">
        <f t="shared" si="89"/>
        <v>0</v>
      </c>
      <c r="I276" s="56">
        <f t="shared" si="89"/>
        <v>0</v>
      </c>
      <c r="M276" s="81">
        <f t="shared" si="71"/>
        <v>0</v>
      </c>
    </row>
    <row r="277" spans="1:13" x14ac:dyDescent="0.25">
      <c r="A277" s="131">
        <v>3</v>
      </c>
      <c r="B277" s="132"/>
      <c r="C277" s="133"/>
      <c r="D277" s="85" t="s">
        <v>57</v>
      </c>
      <c r="E277" s="56">
        <f>SUM(E278:E282)</f>
        <v>0</v>
      </c>
      <c r="F277" s="56">
        <f t="shared" ref="F277:I277" si="90">SUM(F278:F282)</f>
        <v>0</v>
      </c>
      <c r="G277" s="56">
        <f t="shared" si="90"/>
        <v>0</v>
      </c>
      <c r="H277" s="56">
        <f t="shared" si="90"/>
        <v>0</v>
      </c>
      <c r="I277" s="56">
        <f t="shared" si="90"/>
        <v>0</v>
      </c>
      <c r="M277" s="81">
        <f t="shared" si="71"/>
        <v>0</v>
      </c>
    </row>
    <row r="278" spans="1:13" hidden="1" x14ac:dyDescent="0.25">
      <c r="A278" s="131">
        <v>31</v>
      </c>
      <c r="B278" s="132"/>
      <c r="C278" s="133"/>
      <c r="D278" s="85" t="s">
        <v>58</v>
      </c>
      <c r="E278" s="56">
        <f>'[8]8'!$O$9</f>
        <v>0</v>
      </c>
      <c r="F278" s="56"/>
      <c r="G278" s="56"/>
      <c r="H278" s="56"/>
      <c r="I278" s="56"/>
      <c r="M278" s="81">
        <f t="shared" si="71"/>
        <v>0</v>
      </c>
    </row>
    <row r="279" spans="1:13" x14ac:dyDescent="0.25">
      <c r="A279" s="131">
        <v>32</v>
      </c>
      <c r="B279" s="132"/>
      <c r="C279" s="133"/>
      <c r="D279" s="85" t="s">
        <v>59</v>
      </c>
      <c r="E279" s="56">
        <f>'[8]8'!$O$21</f>
        <v>0</v>
      </c>
      <c r="F279" s="56"/>
      <c r="G279" s="56"/>
      <c r="H279" s="56"/>
      <c r="I279" s="56"/>
      <c r="M279" s="81">
        <f t="shared" si="71"/>
        <v>0</v>
      </c>
    </row>
    <row r="280" spans="1:13" hidden="1" x14ac:dyDescent="0.25">
      <c r="A280" s="131">
        <v>34</v>
      </c>
      <c r="B280" s="132"/>
      <c r="C280" s="133"/>
      <c r="D280" s="86" t="s">
        <v>60</v>
      </c>
      <c r="E280" s="56">
        <f>'[8]8'!$O$54</f>
        <v>0</v>
      </c>
      <c r="F280" s="56"/>
      <c r="G280" s="56"/>
      <c r="H280" s="56"/>
      <c r="I280" s="56"/>
      <c r="M280" s="81">
        <f t="shared" si="71"/>
        <v>0</v>
      </c>
    </row>
    <row r="281" spans="1:13" ht="38.25" hidden="1" x14ac:dyDescent="0.25">
      <c r="A281" s="131">
        <v>37</v>
      </c>
      <c r="B281" s="132"/>
      <c r="C281" s="133"/>
      <c r="D281" s="86" t="s">
        <v>61</v>
      </c>
      <c r="E281" s="56">
        <f>'[8]8'!$O$58</f>
        <v>0</v>
      </c>
      <c r="F281" s="56"/>
      <c r="G281" s="56"/>
      <c r="H281" s="56"/>
      <c r="I281" s="56"/>
      <c r="M281" s="81">
        <f t="shared" si="71"/>
        <v>0</v>
      </c>
    </row>
    <row r="282" spans="1:13" hidden="1" x14ac:dyDescent="0.25">
      <c r="A282" s="131">
        <v>38</v>
      </c>
      <c r="B282" s="132"/>
      <c r="C282" s="133"/>
      <c r="D282" s="86" t="s">
        <v>62</v>
      </c>
      <c r="E282" s="56">
        <f>'[8]8'!$O$62</f>
        <v>0</v>
      </c>
      <c r="F282" s="56"/>
      <c r="G282" s="56"/>
      <c r="H282" s="56"/>
      <c r="I282" s="56"/>
      <c r="M282" s="81">
        <f t="shared" si="71"/>
        <v>0</v>
      </c>
    </row>
    <row r="283" spans="1:13" ht="25.5" hidden="1" x14ac:dyDescent="0.25">
      <c r="A283" s="131">
        <v>4</v>
      </c>
      <c r="B283" s="132"/>
      <c r="C283" s="133"/>
      <c r="D283" s="85" t="s">
        <v>63</v>
      </c>
      <c r="E283" s="56">
        <f>SUM(E284:E285)</f>
        <v>0</v>
      </c>
      <c r="F283" s="56">
        <f t="shared" ref="F283:I283" si="91">SUM(F284:F285)</f>
        <v>0</v>
      </c>
      <c r="G283" s="56">
        <f t="shared" si="91"/>
        <v>0</v>
      </c>
      <c r="H283" s="56">
        <f t="shared" si="91"/>
        <v>0</v>
      </c>
      <c r="I283" s="56">
        <f t="shared" si="91"/>
        <v>0</v>
      </c>
      <c r="M283" s="81">
        <f t="shared" si="71"/>
        <v>0</v>
      </c>
    </row>
    <row r="284" spans="1:13" ht="25.5" hidden="1" x14ac:dyDescent="0.25">
      <c r="A284" s="131">
        <v>42</v>
      </c>
      <c r="B284" s="132"/>
      <c r="C284" s="133"/>
      <c r="D284" s="85" t="s">
        <v>64</v>
      </c>
      <c r="E284" s="56">
        <f>'[8]8'!$O$74</f>
        <v>0</v>
      </c>
      <c r="F284" s="58"/>
      <c r="G284" s="58"/>
      <c r="H284" s="58"/>
      <c r="I284" s="58"/>
      <c r="M284" s="81">
        <f t="shared" si="71"/>
        <v>0</v>
      </c>
    </row>
    <row r="285" spans="1:13" ht="25.5" hidden="1" x14ac:dyDescent="0.25">
      <c r="A285" s="131">
        <v>45</v>
      </c>
      <c r="B285" s="132"/>
      <c r="C285" s="133"/>
      <c r="D285" s="86" t="s">
        <v>65</v>
      </c>
      <c r="E285" s="56">
        <f>'[8]8'!$O$90</f>
        <v>0</v>
      </c>
      <c r="F285" s="58"/>
      <c r="G285" s="58"/>
      <c r="H285" s="58"/>
      <c r="I285" s="58"/>
      <c r="M285" s="81">
        <f t="shared" si="71"/>
        <v>0</v>
      </c>
    </row>
    <row r="286" spans="1:13" ht="15" hidden="1" customHeight="1" x14ac:dyDescent="0.25">
      <c r="A286" s="137" t="s">
        <v>121</v>
      </c>
      <c r="B286" s="138"/>
      <c r="C286" s="139"/>
      <c r="D286" s="84" t="s">
        <v>122</v>
      </c>
      <c r="E286" s="56">
        <f>E287+E293</f>
        <v>0</v>
      </c>
      <c r="F286" s="56">
        <f t="shared" ref="F286:I286" si="92">F287+F293</f>
        <v>0</v>
      </c>
      <c r="G286" s="56">
        <f t="shared" si="92"/>
        <v>0</v>
      </c>
      <c r="H286" s="56">
        <f t="shared" si="92"/>
        <v>0</v>
      </c>
      <c r="I286" s="56">
        <f t="shared" si="92"/>
        <v>0</v>
      </c>
      <c r="M286" s="81">
        <f t="shared" si="71"/>
        <v>0</v>
      </c>
    </row>
    <row r="287" spans="1:13" hidden="1" x14ac:dyDescent="0.25">
      <c r="A287" s="131">
        <v>3</v>
      </c>
      <c r="B287" s="132"/>
      <c r="C287" s="133"/>
      <c r="D287" s="85" t="s">
        <v>57</v>
      </c>
      <c r="E287" s="56">
        <f>SUM(E288:E292)</f>
        <v>0</v>
      </c>
      <c r="F287" s="56">
        <f t="shared" ref="F287:I287" si="93">SUM(F288:F292)</f>
        <v>0</v>
      </c>
      <c r="G287" s="56">
        <f t="shared" si="93"/>
        <v>0</v>
      </c>
      <c r="H287" s="56">
        <f t="shared" si="93"/>
        <v>0</v>
      </c>
      <c r="I287" s="56">
        <f t="shared" si="93"/>
        <v>0</v>
      </c>
      <c r="M287" s="81">
        <f t="shared" si="71"/>
        <v>0</v>
      </c>
    </row>
    <row r="288" spans="1:13" hidden="1" x14ac:dyDescent="0.25">
      <c r="A288" s="131">
        <v>31</v>
      </c>
      <c r="B288" s="132"/>
      <c r="C288" s="133"/>
      <c r="D288" s="85" t="s">
        <v>58</v>
      </c>
      <c r="E288" s="56">
        <f>'[8]8'!$P$9</f>
        <v>0</v>
      </c>
      <c r="F288" s="56"/>
      <c r="G288" s="56">
        <f>[12]UKUPNO!$P$9</f>
        <v>0</v>
      </c>
      <c r="H288" s="56">
        <f>[12]UKUPNO!$P$9</f>
        <v>0</v>
      </c>
      <c r="I288" s="56">
        <f>[12]UKUPNO!$P$9</f>
        <v>0</v>
      </c>
      <c r="M288" s="81">
        <f t="shared" si="71"/>
        <v>0</v>
      </c>
    </row>
    <row r="289" spans="1:13" hidden="1" x14ac:dyDescent="0.25">
      <c r="A289" s="131">
        <v>32</v>
      </c>
      <c r="B289" s="132"/>
      <c r="C289" s="133"/>
      <c r="D289" s="85" t="s">
        <v>59</v>
      </c>
      <c r="E289" s="56">
        <f>'[8]8'!$P$21</f>
        <v>0</v>
      </c>
      <c r="F289" s="56"/>
      <c r="G289" s="56">
        <f>[12]UKUPNO!$P$46</f>
        <v>0</v>
      </c>
      <c r="H289" s="56">
        <f>[12]UKUPNO!$P$46</f>
        <v>0</v>
      </c>
      <c r="I289" s="56">
        <f>[12]UKUPNO!$P$46</f>
        <v>0</v>
      </c>
      <c r="M289" s="81">
        <f t="shared" si="71"/>
        <v>0</v>
      </c>
    </row>
    <row r="290" spans="1:13" hidden="1" x14ac:dyDescent="0.25">
      <c r="A290" s="131">
        <v>34</v>
      </c>
      <c r="B290" s="132"/>
      <c r="C290" s="133"/>
      <c r="D290" s="86" t="s">
        <v>60</v>
      </c>
      <c r="E290" s="56">
        <f>'[8]8'!$P$54</f>
        <v>0</v>
      </c>
      <c r="F290" s="56"/>
      <c r="G290" s="56">
        <f>[12]UKUPNO!$P$426</f>
        <v>0</v>
      </c>
      <c r="H290" s="56">
        <f>[12]UKUPNO!$P$426</f>
        <v>0</v>
      </c>
      <c r="I290" s="56">
        <f>[12]UKUPNO!$P$426</f>
        <v>0</v>
      </c>
      <c r="M290" s="81">
        <f t="shared" si="71"/>
        <v>0</v>
      </c>
    </row>
    <row r="291" spans="1:13" ht="38.25" hidden="1" x14ac:dyDescent="0.25">
      <c r="A291" s="131">
        <v>37</v>
      </c>
      <c r="B291" s="132"/>
      <c r="C291" s="133"/>
      <c r="D291" s="86" t="s">
        <v>61</v>
      </c>
      <c r="E291" s="56">
        <f>'[8]8'!$P$58</f>
        <v>0</v>
      </c>
      <c r="F291" s="56"/>
      <c r="G291" s="56">
        <f>[12]UKUPNO!$P$440</f>
        <v>0</v>
      </c>
      <c r="H291" s="56">
        <f>[12]UKUPNO!$P$440</f>
        <v>0</v>
      </c>
      <c r="I291" s="56">
        <f>[12]UKUPNO!$P$440</f>
        <v>0</v>
      </c>
      <c r="M291" s="81">
        <f t="shared" si="71"/>
        <v>0</v>
      </c>
    </row>
    <row r="292" spans="1:13" hidden="1" x14ac:dyDescent="0.25">
      <c r="A292" s="131">
        <v>38</v>
      </c>
      <c r="B292" s="132"/>
      <c r="C292" s="133"/>
      <c r="D292" s="86" t="s">
        <v>62</v>
      </c>
      <c r="E292" s="56">
        <f>'[8]8'!$P$62</f>
        <v>0</v>
      </c>
      <c r="F292" s="56"/>
      <c r="G292" s="56">
        <f>[12]UKUPNO!$P$459</f>
        <v>0</v>
      </c>
      <c r="H292" s="56">
        <f>[12]UKUPNO!$P$459</f>
        <v>0</v>
      </c>
      <c r="I292" s="56">
        <f>[12]UKUPNO!$P$459</f>
        <v>0</v>
      </c>
      <c r="M292" s="81">
        <f t="shared" si="71"/>
        <v>0</v>
      </c>
    </row>
    <row r="293" spans="1:13" ht="25.5" hidden="1" x14ac:dyDescent="0.25">
      <c r="A293" s="131">
        <v>4</v>
      </c>
      <c r="B293" s="132"/>
      <c r="C293" s="133"/>
      <c r="D293" s="85" t="s">
        <v>63</v>
      </c>
      <c r="E293" s="56">
        <f>SUM(E294:E295)</f>
        <v>0</v>
      </c>
      <c r="F293" s="56">
        <f t="shared" ref="F293:I293" si="94">SUM(F294:F295)</f>
        <v>0</v>
      </c>
      <c r="G293" s="56">
        <f t="shared" si="94"/>
        <v>0</v>
      </c>
      <c r="H293" s="56">
        <f t="shared" si="94"/>
        <v>0</v>
      </c>
      <c r="I293" s="56">
        <f t="shared" si="94"/>
        <v>0</v>
      </c>
      <c r="M293" s="81">
        <f t="shared" si="71"/>
        <v>0</v>
      </c>
    </row>
    <row r="294" spans="1:13" ht="25.5" hidden="1" x14ac:dyDescent="0.25">
      <c r="A294" s="131">
        <v>42</v>
      </c>
      <c r="B294" s="132"/>
      <c r="C294" s="133"/>
      <c r="D294" s="85" t="s">
        <v>64</v>
      </c>
      <c r="E294" s="56">
        <f>'[8]8'!$P$74</f>
        <v>0</v>
      </c>
      <c r="F294" s="58"/>
      <c r="G294" s="58">
        <f>[12]UKUPNO!$P$493</f>
        <v>0</v>
      </c>
      <c r="H294" s="58">
        <f>[12]UKUPNO!$P$493</f>
        <v>0</v>
      </c>
      <c r="I294" s="58">
        <f>[12]UKUPNO!$P$493</f>
        <v>0</v>
      </c>
      <c r="M294" s="81">
        <f t="shared" si="71"/>
        <v>0</v>
      </c>
    </row>
    <row r="295" spans="1:13" ht="25.5" hidden="1" x14ac:dyDescent="0.25">
      <c r="A295" s="131">
        <v>45</v>
      </c>
      <c r="B295" s="132"/>
      <c r="C295" s="133"/>
      <c r="D295" s="86" t="s">
        <v>65</v>
      </c>
      <c r="E295" s="56">
        <f>'[8]8'!$P$90</f>
        <v>0</v>
      </c>
      <c r="F295" s="58"/>
      <c r="G295" s="58">
        <f>[12]UKUPNO!$P$592</f>
        <v>0</v>
      </c>
      <c r="H295" s="58">
        <f>[12]UKUPNO!$P$592</f>
        <v>0</v>
      </c>
      <c r="I295" s="58">
        <f>[12]UKUPNO!$P$592</f>
        <v>0</v>
      </c>
      <c r="M295" s="81">
        <f t="shared" si="71"/>
        <v>0</v>
      </c>
    </row>
    <row r="296" spans="1:13" hidden="1" x14ac:dyDescent="0.25">
      <c r="A296" s="134" t="s">
        <v>123</v>
      </c>
      <c r="B296" s="135"/>
      <c r="C296" s="136"/>
      <c r="D296" s="84" t="s">
        <v>122</v>
      </c>
      <c r="E296" s="56">
        <f>E297+E303</f>
        <v>0</v>
      </c>
      <c r="F296" s="56">
        <f t="shared" ref="F296:I296" si="95">F297+F303</f>
        <v>0</v>
      </c>
      <c r="G296" s="56">
        <f t="shared" si="95"/>
        <v>0</v>
      </c>
      <c r="H296" s="56">
        <f t="shared" si="95"/>
        <v>0</v>
      </c>
      <c r="I296" s="56">
        <f t="shared" si="95"/>
        <v>0</v>
      </c>
      <c r="M296" s="81">
        <f t="shared" si="71"/>
        <v>0</v>
      </c>
    </row>
    <row r="297" spans="1:13" hidden="1" x14ac:dyDescent="0.25">
      <c r="A297" s="131">
        <v>3</v>
      </c>
      <c r="B297" s="132"/>
      <c r="C297" s="133"/>
      <c r="D297" s="85" t="s">
        <v>57</v>
      </c>
      <c r="E297" s="56">
        <f>SUM(E298:E302)</f>
        <v>0</v>
      </c>
      <c r="F297" s="56">
        <f t="shared" ref="F297:I297" si="96">SUM(F298:F302)</f>
        <v>0</v>
      </c>
      <c r="G297" s="56">
        <f t="shared" si="96"/>
        <v>0</v>
      </c>
      <c r="H297" s="56">
        <f t="shared" si="96"/>
        <v>0</v>
      </c>
      <c r="I297" s="56">
        <f t="shared" si="96"/>
        <v>0</v>
      </c>
      <c r="M297" s="81">
        <f t="shared" si="71"/>
        <v>0</v>
      </c>
    </row>
    <row r="298" spans="1:13" hidden="1" x14ac:dyDescent="0.25">
      <c r="A298" s="131">
        <v>31</v>
      </c>
      <c r="B298" s="132"/>
      <c r="C298" s="133"/>
      <c r="D298" s="85" t="s">
        <v>58</v>
      </c>
      <c r="E298" s="56">
        <f>'[8]8'!$Q$9</f>
        <v>0</v>
      </c>
      <c r="F298" s="56"/>
      <c r="G298" s="56"/>
      <c r="H298" s="56"/>
      <c r="I298" s="56"/>
      <c r="M298" s="81">
        <f t="shared" si="71"/>
        <v>0</v>
      </c>
    </row>
    <row r="299" spans="1:13" hidden="1" x14ac:dyDescent="0.25">
      <c r="A299" s="131">
        <v>32</v>
      </c>
      <c r="B299" s="132"/>
      <c r="C299" s="133"/>
      <c r="D299" s="85" t="s">
        <v>59</v>
      </c>
      <c r="E299" s="56">
        <f>'[8]8'!$Q$21</f>
        <v>0</v>
      </c>
      <c r="F299" s="56"/>
      <c r="G299" s="56"/>
      <c r="H299" s="56"/>
      <c r="I299" s="56"/>
      <c r="M299" s="81">
        <f t="shared" si="71"/>
        <v>0</v>
      </c>
    </row>
    <row r="300" spans="1:13" hidden="1" x14ac:dyDescent="0.25">
      <c r="A300" s="131">
        <v>34</v>
      </c>
      <c r="B300" s="132"/>
      <c r="C300" s="133"/>
      <c r="D300" s="86" t="s">
        <v>60</v>
      </c>
      <c r="E300" s="56">
        <f>'[8]8'!$Q$54</f>
        <v>0</v>
      </c>
      <c r="F300" s="56"/>
      <c r="G300" s="56"/>
      <c r="H300" s="56"/>
      <c r="I300" s="56"/>
      <c r="M300" s="81">
        <f t="shared" si="71"/>
        <v>0</v>
      </c>
    </row>
    <row r="301" spans="1:13" ht="38.25" hidden="1" x14ac:dyDescent="0.25">
      <c r="A301" s="131">
        <v>37</v>
      </c>
      <c r="B301" s="132"/>
      <c r="C301" s="133"/>
      <c r="D301" s="86" t="s">
        <v>61</v>
      </c>
      <c r="E301" s="56">
        <f>'[8]8'!$Q$58</f>
        <v>0</v>
      </c>
      <c r="F301" s="56"/>
      <c r="G301" s="56"/>
      <c r="H301" s="56"/>
      <c r="I301" s="56"/>
      <c r="M301" s="81">
        <f t="shared" si="71"/>
        <v>0</v>
      </c>
    </row>
    <row r="302" spans="1:13" hidden="1" x14ac:dyDescent="0.25">
      <c r="A302" s="131">
        <v>38</v>
      </c>
      <c r="B302" s="132"/>
      <c r="C302" s="133"/>
      <c r="D302" s="86" t="s">
        <v>62</v>
      </c>
      <c r="E302" s="56">
        <f>'[8]8'!$Q$62</f>
        <v>0</v>
      </c>
      <c r="F302" s="56"/>
      <c r="G302" s="56"/>
      <c r="H302" s="56"/>
      <c r="I302" s="56"/>
      <c r="M302" s="81">
        <f t="shared" si="71"/>
        <v>0</v>
      </c>
    </row>
    <row r="303" spans="1:13" ht="25.5" hidden="1" x14ac:dyDescent="0.25">
      <c r="A303" s="131">
        <v>4</v>
      </c>
      <c r="B303" s="132"/>
      <c r="C303" s="133"/>
      <c r="D303" s="85" t="s">
        <v>63</v>
      </c>
      <c r="E303" s="56">
        <f>SUM(E304:E305)</f>
        <v>0</v>
      </c>
      <c r="F303" s="56">
        <f t="shared" ref="F303:I303" si="97">SUM(F304:F305)</f>
        <v>0</v>
      </c>
      <c r="G303" s="56">
        <f t="shared" si="97"/>
        <v>0</v>
      </c>
      <c r="H303" s="56">
        <f t="shared" si="97"/>
        <v>0</v>
      </c>
      <c r="I303" s="56">
        <f t="shared" si="97"/>
        <v>0</v>
      </c>
      <c r="M303" s="81">
        <f t="shared" si="71"/>
        <v>0</v>
      </c>
    </row>
    <row r="304" spans="1:13" ht="25.5" hidden="1" x14ac:dyDescent="0.25">
      <c r="A304" s="131">
        <v>42</v>
      </c>
      <c r="B304" s="132"/>
      <c r="C304" s="133"/>
      <c r="D304" s="85" t="s">
        <v>64</v>
      </c>
      <c r="E304" s="56">
        <f>'[8]8'!$Q$74</f>
        <v>0</v>
      </c>
      <c r="F304" s="58"/>
      <c r="G304" s="58"/>
      <c r="H304" s="58"/>
      <c r="I304" s="58"/>
      <c r="M304" s="81">
        <f t="shared" si="71"/>
        <v>0</v>
      </c>
    </row>
    <row r="305" spans="1:13" ht="25.5" hidden="1" x14ac:dyDescent="0.25">
      <c r="A305" s="131">
        <v>45</v>
      </c>
      <c r="B305" s="132"/>
      <c r="C305" s="133"/>
      <c r="D305" s="86" t="s">
        <v>65</v>
      </c>
      <c r="E305" s="56">
        <f>'[8]8'!$Q$90</f>
        <v>0</v>
      </c>
      <c r="F305" s="58"/>
      <c r="G305" s="58"/>
      <c r="H305" s="58"/>
      <c r="I305" s="58"/>
      <c r="M305" s="81">
        <f t="shared" si="71"/>
        <v>0</v>
      </c>
    </row>
    <row r="306" spans="1:13" ht="15" hidden="1" customHeight="1" x14ac:dyDescent="0.25">
      <c r="A306" s="137" t="s">
        <v>124</v>
      </c>
      <c r="B306" s="138"/>
      <c r="C306" s="139"/>
      <c r="D306" s="84" t="s">
        <v>125</v>
      </c>
      <c r="E306" s="56">
        <f>E307+E313</f>
        <v>0</v>
      </c>
      <c r="F306" s="56">
        <f t="shared" ref="F306:I306" si="98">F307+F313</f>
        <v>0</v>
      </c>
      <c r="G306" s="56">
        <f t="shared" si="98"/>
        <v>0</v>
      </c>
      <c r="H306" s="56">
        <f t="shared" si="98"/>
        <v>0</v>
      </c>
      <c r="I306" s="56">
        <f t="shared" si="98"/>
        <v>0</v>
      </c>
      <c r="M306" s="81">
        <f t="shared" si="71"/>
        <v>0</v>
      </c>
    </row>
    <row r="307" spans="1:13" hidden="1" x14ac:dyDescent="0.25">
      <c r="A307" s="131">
        <v>3</v>
      </c>
      <c r="B307" s="132"/>
      <c r="C307" s="133"/>
      <c r="D307" s="85" t="s">
        <v>57</v>
      </c>
      <c r="E307" s="56">
        <f>SUM(E308:E312)</f>
        <v>0</v>
      </c>
      <c r="F307" s="56">
        <f t="shared" ref="F307:I307" si="99">SUM(F308:F312)</f>
        <v>0</v>
      </c>
      <c r="G307" s="56">
        <f t="shared" si="99"/>
        <v>0</v>
      </c>
      <c r="H307" s="56">
        <f t="shared" si="99"/>
        <v>0</v>
      </c>
      <c r="I307" s="56">
        <f t="shared" si="99"/>
        <v>0</v>
      </c>
      <c r="M307" s="81">
        <f t="shared" si="71"/>
        <v>0</v>
      </c>
    </row>
    <row r="308" spans="1:13" hidden="1" x14ac:dyDescent="0.25">
      <c r="A308" s="131">
        <v>31</v>
      </c>
      <c r="B308" s="132"/>
      <c r="C308" s="133"/>
      <c r="D308" s="85" t="s">
        <v>58</v>
      </c>
      <c r="E308" s="56">
        <f>'[8]8'!$R$9</f>
        <v>0</v>
      </c>
      <c r="F308" s="56"/>
      <c r="G308" s="56">
        <f>[12]UKUPNO!$R$9</f>
        <v>0</v>
      </c>
      <c r="H308" s="56">
        <f>[12]UKUPNO!$R$9</f>
        <v>0</v>
      </c>
      <c r="I308" s="56">
        <f>[12]UKUPNO!$R$9</f>
        <v>0</v>
      </c>
      <c r="M308" s="81">
        <f t="shared" si="71"/>
        <v>0</v>
      </c>
    </row>
    <row r="309" spans="1:13" hidden="1" x14ac:dyDescent="0.25">
      <c r="A309" s="131">
        <v>32</v>
      </c>
      <c r="B309" s="132"/>
      <c r="C309" s="133"/>
      <c r="D309" s="85" t="s">
        <v>59</v>
      </c>
      <c r="E309" s="56">
        <f>'[8]8'!$R$21</f>
        <v>0</v>
      </c>
      <c r="F309" s="56"/>
      <c r="G309" s="56">
        <f>[12]UKUPNO!$R$46</f>
        <v>0</v>
      </c>
      <c r="H309" s="56">
        <f>[12]UKUPNO!$R$46</f>
        <v>0</v>
      </c>
      <c r="I309" s="56">
        <f>[12]UKUPNO!$R$46</f>
        <v>0</v>
      </c>
      <c r="M309" s="81">
        <f t="shared" si="71"/>
        <v>0</v>
      </c>
    </row>
    <row r="310" spans="1:13" hidden="1" x14ac:dyDescent="0.25">
      <c r="A310" s="131">
        <v>34</v>
      </c>
      <c r="B310" s="132"/>
      <c r="C310" s="133"/>
      <c r="D310" s="86" t="s">
        <v>60</v>
      </c>
      <c r="E310" s="56">
        <f>'[8]8'!$R$54</f>
        <v>0</v>
      </c>
      <c r="F310" s="56"/>
      <c r="G310" s="56">
        <f>[12]UKUPNO!$R$426</f>
        <v>0</v>
      </c>
      <c r="H310" s="56">
        <f>[12]UKUPNO!$R$426</f>
        <v>0</v>
      </c>
      <c r="I310" s="56">
        <f>[12]UKUPNO!$R$426</f>
        <v>0</v>
      </c>
      <c r="M310" s="81">
        <f t="shared" si="71"/>
        <v>0</v>
      </c>
    </row>
    <row r="311" spans="1:13" ht="38.25" hidden="1" x14ac:dyDescent="0.25">
      <c r="A311" s="131">
        <v>37</v>
      </c>
      <c r="B311" s="132"/>
      <c r="C311" s="133"/>
      <c r="D311" s="86" t="s">
        <v>61</v>
      </c>
      <c r="E311" s="56">
        <f>'[8]8'!$R$58</f>
        <v>0</v>
      </c>
      <c r="F311" s="56"/>
      <c r="G311" s="56">
        <f>[12]UKUPNO!$R$440</f>
        <v>0</v>
      </c>
      <c r="H311" s="56">
        <f>[12]UKUPNO!$R$440</f>
        <v>0</v>
      </c>
      <c r="I311" s="56">
        <f>[12]UKUPNO!$R$440</f>
        <v>0</v>
      </c>
      <c r="M311" s="81">
        <f t="shared" ref="M311:M405" si="100">IF(E311+F311+G311+H311+I311=0,0,1)</f>
        <v>0</v>
      </c>
    </row>
    <row r="312" spans="1:13" hidden="1" x14ac:dyDescent="0.25">
      <c r="A312" s="131">
        <v>38</v>
      </c>
      <c r="B312" s="132"/>
      <c r="C312" s="133"/>
      <c r="D312" s="86" t="s">
        <v>62</v>
      </c>
      <c r="E312" s="56">
        <f>'[8]8'!$R$62</f>
        <v>0</v>
      </c>
      <c r="F312" s="56"/>
      <c r="G312" s="56">
        <f>[12]UKUPNO!$R$459</f>
        <v>0</v>
      </c>
      <c r="H312" s="56">
        <f>[12]UKUPNO!$R$459</f>
        <v>0</v>
      </c>
      <c r="I312" s="56">
        <f>[12]UKUPNO!$R$459</f>
        <v>0</v>
      </c>
      <c r="M312" s="81">
        <f t="shared" si="100"/>
        <v>0</v>
      </c>
    </row>
    <row r="313" spans="1:13" ht="25.5" hidden="1" x14ac:dyDescent="0.25">
      <c r="A313" s="131">
        <v>4</v>
      </c>
      <c r="B313" s="132"/>
      <c r="C313" s="133"/>
      <c r="D313" s="85" t="s">
        <v>63</v>
      </c>
      <c r="E313" s="56">
        <f>SUM(E314:E315)</f>
        <v>0</v>
      </c>
      <c r="F313" s="56">
        <f t="shared" ref="F313:I313" si="101">SUM(F314:F315)</f>
        <v>0</v>
      </c>
      <c r="G313" s="56">
        <f t="shared" si="101"/>
        <v>0</v>
      </c>
      <c r="H313" s="56">
        <f t="shared" si="101"/>
        <v>0</v>
      </c>
      <c r="I313" s="56">
        <f t="shared" si="101"/>
        <v>0</v>
      </c>
      <c r="M313" s="81">
        <f t="shared" si="100"/>
        <v>0</v>
      </c>
    </row>
    <row r="314" spans="1:13" ht="25.5" hidden="1" x14ac:dyDescent="0.25">
      <c r="A314" s="131">
        <v>42</v>
      </c>
      <c r="B314" s="132"/>
      <c r="C314" s="133"/>
      <c r="D314" s="85" t="s">
        <v>64</v>
      </c>
      <c r="E314" s="56">
        <f>'[8]8'!$R$74</f>
        <v>0</v>
      </c>
      <c r="F314" s="58"/>
      <c r="G314" s="58">
        <f>[12]UKUPNO!$R$493</f>
        <v>0</v>
      </c>
      <c r="H314" s="58">
        <f>[12]UKUPNO!$R$493</f>
        <v>0</v>
      </c>
      <c r="I314" s="58">
        <f>[12]UKUPNO!$R$493</f>
        <v>0</v>
      </c>
      <c r="M314" s="81">
        <f t="shared" si="100"/>
        <v>0</v>
      </c>
    </row>
    <row r="315" spans="1:13" ht="25.5" hidden="1" x14ac:dyDescent="0.25">
      <c r="A315" s="131">
        <v>45</v>
      </c>
      <c r="B315" s="132"/>
      <c r="C315" s="133"/>
      <c r="D315" s="86" t="s">
        <v>65</v>
      </c>
      <c r="E315" s="56">
        <f>'[8]8'!$R$90</f>
        <v>0</v>
      </c>
      <c r="F315" s="58"/>
      <c r="G315" s="58">
        <f>[12]UKUPNO!$R$592</f>
        <v>0</v>
      </c>
      <c r="H315" s="58">
        <f>[12]UKUPNO!$R$592</f>
        <v>0</v>
      </c>
      <c r="I315" s="58">
        <f>[12]UKUPNO!$R$592</f>
        <v>0</v>
      </c>
      <c r="M315" s="81">
        <f t="shared" si="100"/>
        <v>0</v>
      </c>
    </row>
    <row r="316" spans="1:13" x14ac:dyDescent="0.25">
      <c r="A316" s="134" t="s">
        <v>126</v>
      </c>
      <c r="B316" s="135"/>
      <c r="C316" s="136"/>
      <c r="D316" s="84" t="s">
        <v>125</v>
      </c>
      <c r="E316" s="56">
        <f>E317+E323</f>
        <v>0</v>
      </c>
      <c r="F316" s="56">
        <f t="shared" ref="F316:I316" si="102">F317+F323</f>
        <v>1176.26</v>
      </c>
      <c r="G316" s="56">
        <f t="shared" si="102"/>
        <v>0</v>
      </c>
      <c r="H316" s="56">
        <f t="shared" si="102"/>
        <v>0</v>
      </c>
      <c r="I316" s="56">
        <f t="shared" si="102"/>
        <v>0</v>
      </c>
      <c r="M316" s="81">
        <f t="shared" si="100"/>
        <v>1</v>
      </c>
    </row>
    <row r="317" spans="1:13" x14ac:dyDescent="0.25">
      <c r="A317" s="131">
        <v>3</v>
      </c>
      <c r="B317" s="132"/>
      <c r="C317" s="133"/>
      <c r="D317" s="85" t="s">
        <v>57</v>
      </c>
      <c r="E317" s="56">
        <f>SUM(E318:E322)</f>
        <v>0</v>
      </c>
      <c r="F317" s="56">
        <f t="shared" ref="F317:I317" si="103">SUM(F318:F322)</f>
        <v>1176.26</v>
      </c>
      <c r="G317" s="56">
        <f t="shared" si="103"/>
        <v>0</v>
      </c>
      <c r="H317" s="56">
        <f t="shared" si="103"/>
        <v>0</v>
      </c>
      <c r="I317" s="56">
        <f t="shared" si="103"/>
        <v>0</v>
      </c>
      <c r="M317" s="81">
        <f t="shared" si="100"/>
        <v>1</v>
      </c>
    </row>
    <row r="318" spans="1:13" hidden="1" x14ac:dyDescent="0.25">
      <c r="A318" s="131">
        <v>31</v>
      </c>
      <c r="B318" s="132"/>
      <c r="C318" s="133"/>
      <c r="D318" s="85" t="s">
        <v>58</v>
      </c>
      <c r="E318" s="56">
        <f>'[8]8'!$S$9</f>
        <v>0</v>
      </c>
      <c r="F318" s="56"/>
      <c r="G318" s="56"/>
      <c r="H318" s="56"/>
      <c r="I318" s="56"/>
      <c r="M318" s="81">
        <f t="shared" si="100"/>
        <v>0</v>
      </c>
    </row>
    <row r="319" spans="1:13" x14ac:dyDescent="0.25">
      <c r="A319" s="131">
        <v>32</v>
      </c>
      <c r="B319" s="132"/>
      <c r="C319" s="133"/>
      <c r="D319" s="85" t="s">
        <v>59</v>
      </c>
      <c r="E319" s="56">
        <f>'[8]8'!$S$21</f>
        <v>0</v>
      </c>
      <c r="F319" s="56">
        <v>1176.26</v>
      </c>
      <c r="G319" s="56"/>
      <c r="H319" s="56"/>
      <c r="I319" s="56"/>
      <c r="M319" s="81">
        <f t="shared" si="100"/>
        <v>1</v>
      </c>
    </row>
    <row r="320" spans="1:13" hidden="1" x14ac:dyDescent="0.25">
      <c r="A320" s="131">
        <v>34</v>
      </c>
      <c r="B320" s="132"/>
      <c r="C320" s="133"/>
      <c r="D320" s="86" t="s">
        <v>60</v>
      </c>
      <c r="E320" s="56">
        <f>'[8]8'!$S$54</f>
        <v>0</v>
      </c>
      <c r="F320" s="56"/>
      <c r="G320" s="56"/>
      <c r="H320" s="56"/>
      <c r="I320" s="56"/>
      <c r="M320" s="81">
        <f t="shared" si="100"/>
        <v>0</v>
      </c>
    </row>
    <row r="321" spans="1:13" ht="38.25" hidden="1" x14ac:dyDescent="0.25">
      <c r="A321" s="131">
        <v>37</v>
      </c>
      <c r="B321" s="132"/>
      <c r="C321" s="133"/>
      <c r="D321" s="86" t="s">
        <v>61</v>
      </c>
      <c r="E321" s="56">
        <f>'[8]8'!$S$58</f>
        <v>0</v>
      </c>
      <c r="F321" s="56"/>
      <c r="G321" s="56"/>
      <c r="H321" s="56"/>
      <c r="I321" s="56"/>
      <c r="M321" s="81">
        <f t="shared" si="100"/>
        <v>0</v>
      </c>
    </row>
    <row r="322" spans="1:13" hidden="1" x14ac:dyDescent="0.25">
      <c r="A322" s="131">
        <v>38</v>
      </c>
      <c r="B322" s="132"/>
      <c r="C322" s="133"/>
      <c r="D322" s="86" t="s">
        <v>62</v>
      </c>
      <c r="E322" s="56">
        <f>'[8]8'!$S$62</f>
        <v>0</v>
      </c>
      <c r="F322" s="56"/>
      <c r="G322" s="56"/>
      <c r="H322" s="56"/>
      <c r="I322" s="56"/>
      <c r="M322" s="81">
        <f t="shared" si="100"/>
        <v>0</v>
      </c>
    </row>
    <row r="323" spans="1:13" ht="25.5" hidden="1" x14ac:dyDescent="0.25">
      <c r="A323" s="131">
        <v>4</v>
      </c>
      <c r="B323" s="132"/>
      <c r="C323" s="133"/>
      <c r="D323" s="85" t="s">
        <v>63</v>
      </c>
      <c r="E323" s="56">
        <f>SUM(E324:E325)</f>
        <v>0</v>
      </c>
      <c r="F323" s="56">
        <f t="shared" ref="F323:I323" si="104">SUM(F324:F325)</f>
        <v>0</v>
      </c>
      <c r="G323" s="56">
        <f t="shared" si="104"/>
        <v>0</v>
      </c>
      <c r="H323" s="56">
        <f t="shared" si="104"/>
        <v>0</v>
      </c>
      <c r="I323" s="56">
        <f t="shared" si="104"/>
        <v>0</v>
      </c>
      <c r="M323" s="81">
        <f t="shared" si="100"/>
        <v>0</v>
      </c>
    </row>
    <row r="324" spans="1:13" ht="25.5" hidden="1" x14ac:dyDescent="0.25">
      <c r="A324" s="131">
        <v>42</v>
      </c>
      <c r="B324" s="132"/>
      <c r="C324" s="133"/>
      <c r="D324" s="85" t="s">
        <v>64</v>
      </c>
      <c r="E324" s="56">
        <f>'[8]8'!$S$74</f>
        <v>0</v>
      </c>
      <c r="F324" s="58"/>
      <c r="G324" s="58"/>
      <c r="H324" s="58"/>
      <c r="I324" s="58"/>
      <c r="M324" s="81">
        <f t="shared" si="100"/>
        <v>0</v>
      </c>
    </row>
    <row r="325" spans="1:13" ht="25.5" hidden="1" x14ac:dyDescent="0.25">
      <c r="A325" s="131">
        <v>45</v>
      </c>
      <c r="B325" s="132"/>
      <c r="C325" s="133"/>
      <c r="D325" s="86" t="s">
        <v>65</v>
      </c>
      <c r="E325" s="56">
        <f>'[8]8'!$S$90</f>
        <v>0</v>
      </c>
      <c r="F325" s="58"/>
      <c r="G325" s="58"/>
      <c r="H325" s="58"/>
      <c r="I325" s="58"/>
      <c r="M325" s="81">
        <f t="shared" si="100"/>
        <v>0</v>
      </c>
    </row>
    <row r="326" spans="1:13" ht="25.5" hidden="1" x14ac:dyDescent="0.25">
      <c r="A326" s="128" t="s">
        <v>148</v>
      </c>
      <c r="B326" s="129"/>
      <c r="C326" s="130"/>
      <c r="D326" s="82" t="s">
        <v>149</v>
      </c>
      <c r="E326" s="83">
        <f>E327+E337</f>
        <v>0</v>
      </c>
      <c r="F326" s="83">
        <f t="shared" ref="F326:I326" si="105">F327+F337</f>
        <v>0</v>
      </c>
      <c r="G326" s="83">
        <f t="shared" si="105"/>
        <v>0</v>
      </c>
      <c r="H326" s="83">
        <f t="shared" si="105"/>
        <v>0</v>
      </c>
      <c r="I326" s="83">
        <f t="shared" si="105"/>
        <v>0</v>
      </c>
      <c r="M326" s="81">
        <f t="shared" si="100"/>
        <v>0</v>
      </c>
    </row>
    <row r="327" spans="1:13" ht="15" hidden="1" customHeight="1" x14ac:dyDescent="0.25">
      <c r="A327" s="137" t="s">
        <v>121</v>
      </c>
      <c r="B327" s="138"/>
      <c r="C327" s="139"/>
      <c r="D327" s="84" t="s">
        <v>122</v>
      </c>
      <c r="E327" s="56">
        <f>E328+E334</f>
        <v>0</v>
      </c>
      <c r="F327" s="56">
        <f t="shared" ref="F327:I327" si="106">F328+F334</f>
        <v>0</v>
      </c>
      <c r="G327" s="56">
        <f t="shared" si="106"/>
        <v>0</v>
      </c>
      <c r="H327" s="56">
        <f t="shared" si="106"/>
        <v>0</v>
      </c>
      <c r="I327" s="56">
        <f t="shared" si="106"/>
        <v>0</v>
      </c>
      <c r="M327" s="81">
        <f t="shared" si="100"/>
        <v>0</v>
      </c>
    </row>
    <row r="328" spans="1:13" hidden="1" x14ac:dyDescent="0.25">
      <c r="A328" s="131">
        <v>3</v>
      </c>
      <c r="B328" s="132"/>
      <c r="C328" s="133"/>
      <c r="D328" s="85" t="s">
        <v>57</v>
      </c>
      <c r="E328" s="56">
        <f>SUM(E329:E333)</f>
        <v>0</v>
      </c>
      <c r="F328" s="56">
        <f t="shared" ref="F328:I328" si="107">SUM(F329:F333)</f>
        <v>0</v>
      </c>
      <c r="G328" s="56">
        <f t="shared" si="107"/>
        <v>0</v>
      </c>
      <c r="H328" s="56">
        <f t="shared" si="107"/>
        <v>0</v>
      </c>
      <c r="I328" s="56">
        <f t="shared" si="107"/>
        <v>0</v>
      </c>
      <c r="M328" s="81">
        <f t="shared" si="100"/>
        <v>0</v>
      </c>
    </row>
    <row r="329" spans="1:13" hidden="1" x14ac:dyDescent="0.25">
      <c r="A329" s="131">
        <v>31</v>
      </c>
      <c r="B329" s="132"/>
      <c r="C329" s="133"/>
      <c r="D329" s="85" t="s">
        <v>58</v>
      </c>
      <c r="E329" s="56">
        <f>'[8]4'!$P$9</f>
        <v>0</v>
      </c>
      <c r="F329" s="56"/>
      <c r="G329" s="56">
        <f>[13]UKUPNO!$P$9</f>
        <v>0</v>
      </c>
      <c r="H329" s="56">
        <f>[13]UKUPNO!$P$9</f>
        <v>0</v>
      </c>
      <c r="I329" s="56">
        <f>[13]UKUPNO!$P$9</f>
        <v>0</v>
      </c>
      <c r="M329" s="81">
        <f t="shared" si="100"/>
        <v>0</v>
      </c>
    </row>
    <row r="330" spans="1:13" hidden="1" x14ac:dyDescent="0.25">
      <c r="A330" s="131">
        <v>32</v>
      </c>
      <c r="B330" s="132"/>
      <c r="C330" s="133"/>
      <c r="D330" s="85" t="s">
        <v>59</v>
      </c>
      <c r="E330" s="56">
        <f>'[8]4'!$P$21</f>
        <v>0</v>
      </c>
      <c r="F330" s="56"/>
      <c r="G330" s="56">
        <f>[13]UKUPNO!$P$46</f>
        <v>0</v>
      </c>
      <c r="H330" s="56">
        <f>[13]UKUPNO!$P$46</f>
        <v>0</v>
      </c>
      <c r="I330" s="56">
        <f>[13]UKUPNO!$P$46</f>
        <v>0</v>
      </c>
      <c r="M330" s="81">
        <f t="shared" si="100"/>
        <v>0</v>
      </c>
    </row>
    <row r="331" spans="1:13" hidden="1" x14ac:dyDescent="0.25">
      <c r="A331" s="131">
        <v>34</v>
      </c>
      <c r="B331" s="132"/>
      <c r="C331" s="133"/>
      <c r="D331" s="86" t="s">
        <v>60</v>
      </c>
      <c r="E331" s="56">
        <f>'[8]4'!$P$54</f>
        <v>0</v>
      </c>
      <c r="F331" s="56"/>
      <c r="G331" s="56">
        <f>[13]UKUPNO!$P$426</f>
        <v>0</v>
      </c>
      <c r="H331" s="56">
        <f>[13]UKUPNO!$P$426</f>
        <v>0</v>
      </c>
      <c r="I331" s="56">
        <f>[13]UKUPNO!$P$426</f>
        <v>0</v>
      </c>
      <c r="M331" s="81">
        <f t="shared" si="100"/>
        <v>0</v>
      </c>
    </row>
    <row r="332" spans="1:13" ht="38.25" hidden="1" x14ac:dyDescent="0.25">
      <c r="A332" s="131">
        <v>37</v>
      </c>
      <c r="B332" s="132"/>
      <c r="C332" s="133"/>
      <c r="D332" s="86" t="s">
        <v>61</v>
      </c>
      <c r="E332" s="56">
        <f>'[8]4'!$P$58</f>
        <v>0</v>
      </c>
      <c r="F332" s="56"/>
      <c r="G332" s="56">
        <f>[13]UKUPNO!$P$440</f>
        <v>0</v>
      </c>
      <c r="H332" s="56">
        <f>[13]UKUPNO!$P$440</f>
        <v>0</v>
      </c>
      <c r="I332" s="56">
        <f>[13]UKUPNO!$P$440</f>
        <v>0</v>
      </c>
      <c r="M332" s="81">
        <f t="shared" si="100"/>
        <v>0</v>
      </c>
    </row>
    <row r="333" spans="1:13" hidden="1" x14ac:dyDescent="0.25">
      <c r="A333" s="131">
        <v>38</v>
      </c>
      <c r="B333" s="132"/>
      <c r="C333" s="133"/>
      <c r="D333" s="86" t="s">
        <v>62</v>
      </c>
      <c r="E333" s="56">
        <f>'[8]4'!$P$62</f>
        <v>0</v>
      </c>
      <c r="F333" s="56"/>
      <c r="G333" s="56">
        <f>[13]UKUPNO!$P$459</f>
        <v>0</v>
      </c>
      <c r="H333" s="56">
        <f>[13]UKUPNO!$P$459</f>
        <v>0</v>
      </c>
      <c r="I333" s="56">
        <f>[13]UKUPNO!$P$459</f>
        <v>0</v>
      </c>
      <c r="M333" s="81">
        <f t="shared" si="100"/>
        <v>0</v>
      </c>
    </row>
    <row r="334" spans="1:13" ht="25.5" hidden="1" x14ac:dyDescent="0.25">
      <c r="A334" s="131">
        <v>4</v>
      </c>
      <c r="B334" s="132"/>
      <c r="C334" s="133"/>
      <c r="D334" s="85" t="s">
        <v>63</v>
      </c>
      <c r="E334" s="56">
        <f>SUM(E335:E336)</f>
        <v>0</v>
      </c>
      <c r="F334" s="56">
        <f t="shared" ref="F334:I334" si="108">SUM(F335:F336)</f>
        <v>0</v>
      </c>
      <c r="G334" s="56">
        <f t="shared" si="108"/>
        <v>0</v>
      </c>
      <c r="H334" s="56">
        <f t="shared" si="108"/>
        <v>0</v>
      </c>
      <c r="I334" s="56">
        <f t="shared" si="108"/>
        <v>0</v>
      </c>
      <c r="M334" s="81">
        <f t="shared" si="100"/>
        <v>0</v>
      </c>
    </row>
    <row r="335" spans="1:13" ht="25.5" hidden="1" x14ac:dyDescent="0.25">
      <c r="A335" s="131">
        <v>42</v>
      </c>
      <c r="B335" s="132"/>
      <c r="C335" s="133"/>
      <c r="D335" s="85" t="s">
        <v>64</v>
      </c>
      <c r="E335" s="56">
        <f>'[8]4'!$P$74</f>
        <v>0</v>
      </c>
      <c r="F335" s="58"/>
      <c r="G335" s="58">
        <f>[13]UKUPNO!$P$493</f>
        <v>0</v>
      </c>
      <c r="H335" s="58">
        <f>[13]UKUPNO!$P$493</f>
        <v>0</v>
      </c>
      <c r="I335" s="58">
        <f>[13]UKUPNO!$P$493</f>
        <v>0</v>
      </c>
      <c r="M335" s="81">
        <f t="shared" si="100"/>
        <v>0</v>
      </c>
    </row>
    <row r="336" spans="1:13" ht="25.5" hidden="1" x14ac:dyDescent="0.25">
      <c r="A336" s="131">
        <v>45</v>
      </c>
      <c r="B336" s="132"/>
      <c r="C336" s="133"/>
      <c r="D336" s="86" t="s">
        <v>65</v>
      </c>
      <c r="E336" s="56">
        <f>'[8]4'!$P$90</f>
        <v>0</v>
      </c>
      <c r="F336" s="58"/>
      <c r="G336" s="58">
        <f>[13]UKUPNO!$P$592</f>
        <v>0</v>
      </c>
      <c r="H336" s="58">
        <f>[13]UKUPNO!$P$592</f>
        <v>0</v>
      </c>
      <c r="I336" s="58">
        <f>[13]UKUPNO!$P$592</f>
        <v>0</v>
      </c>
      <c r="M336" s="81">
        <f t="shared" si="100"/>
        <v>0</v>
      </c>
    </row>
    <row r="337" spans="1:13" hidden="1" x14ac:dyDescent="0.25">
      <c r="A337" s="134" t="s">
        <v>123</v>
      </c>
      <c r="B337" s="135"/>
      <c r="C337" s="136"/>
      <c r="D337" s="84" t="s">
        <v>122</v>
      </c>
      <c r="E337" s="56">
        <f>E338+E344</f>
        <v>0</v>
      </c>
      <c r="F337" s="56">
        <f t="shared" ref="F337:I337" si="109">F338+F344</f>
        <v>0</v>
      </c>
      <c r="G337" s="56">
        <f t="shared" si="109"/>
        <v>0</v>
      </c>
      <c r="H337" s="56">
        <f t="shared" si="109"/>
        <v>0</v>
      </c>
      <c r="I337" s="56">
        <f t="shared" si="109"/>
        <v>0</v>
      </c>
      <c r="M337" s="81">
        <f t="shared" si="100"/>
        <v>0</v>
      </c>
    </row>
    <row r="338" spans="1:13" hidden="1" x14ac:dyDescent="0.25">
      <c r="A338" s="131">
        <v>3</v>
      </c>
      <c r="B338" s="132"/>
      <c r="C338" s="133"/>
      <c r="D338" s="85" t="s">
        <v>57</v>
      </c>
      <c r="E338" s="56">
        <f>SUM(E339:E343)</f>
        <v>0</v>
      </c>
      <c r="F338" s="56">
        <f t="shared" ref="F338:I338" si="110">SUM(F339:F343)</f>
        <v>0</v>
      </c>
      <c r="G338" s="56">
        <f t="shared" si="110"/>
        <v>0</v>
      </c>
      <c r="H338" s="56">
        <f t="shared" si="110"/>
        <v>0</v>
      </c>
      <c r="I338" s="56">
        <f t="shared" si="110"/>
        <v>0</v>
      </c>
      <c r="M338" s="81">
        <f t="shared" si="100"/>
        <v>0</v>
      </c>
    </row>
    <row r="339" spans="1:13" hidden="1" x14ac:dyDescent="0.25">
      <c r="A339" s="131">
        <v>31</v>
      </c>
      <c r="B339" s="132"/>
      <c r="C339" s="133"/>
      <c r="D339" s="85" t="s">
        <v>58</v>
      </c>
      <c r="E339" s="56">
        <f>'[8]4'!$Q$9</f>
        <v>0</v>
      </c>
      <c r="F339" s="56"/>
      <c r="G339" s="56"/>
      <c r="H339" s="56"/>
      <c r="I339" s="56"/>
      <c r="M339" s="81">
        <f t="shared" si="100"/>
        <v>0</v>
      </c>
    </row>
    <row r="340" spans="1:13" hidden="1" x14ac:dyDescent="0.25">
      <c r="A340" s="131">
        <v>32</v>
      </c>
      <c r="B340" s="132"/>
      <c r="C340" s="133"/>
      <c r="D340" s="85" t="s">
        <v>59</v>
      </c>
      <c r="E340" s="56">
        <f>'[8]4'!$Q$21</f>
        <v>0</v>
      </c>
      <c r="F340" s="56"/>
      <c r="G340" s="56"/>
      <c r="H340" s="56"/>
      <c r="I340" s="56"/>
      <c r="M340" s="81">
        <f t="shared" si="100"/>
        <v>0</v>
      </c>
    </row>
    <row r="341" spans="1:13" hidden="1" x14ac:dyDescent="0.25">
      <c r="A341" s="131">
        <v>34</v>
      </c>
      <c r="B341" s="132"/>
      <c r="C341" s="133"/>
      <c r="D341" s="86" t="s">
        <v>60</v>
      </c>
      <c r="E341" s="56">
        <f>'[8]4'!$Q$54</f>
        <v>0</v>
      </c>
      <c r="F341" s="56"/>
      <c r="G341" s="56"/>
      <c r="H341" s="56"/>
      <c r="I341" s="56"/>
      <c r="M341" s="81">
        <f t="shared" si="100"/>
        <v>0</v>
      </c>
    </row>
    <row r="342" spans="1:13" ht="38.25" hidden="1" x14ac:dyDescent="0.25">
      <c r="A342" s="131">
        <v>37</v>
      </c>
      <c r="B342" s="132"/>
      <c r="C342" s="133"/>
      <c r="D342" s="86" t="s">
        <v>61</v>
      </c>
      <c r="E342" s="56">
        <f>'[8]4'!$Q$58</f>
        <v>0</v>
      </c>
      <c r="F342" s="56"/>
      <c r="G342" s="56"/>
      <c r="H342" s="56"/>
      <c r="I342" s="56"/>
      <c r="M342" s="81">
        <f t="shared" si="100"/>
        <v>0</v>
      </c>
    </row>
    <row r="343" spans="1:13" hidden="1" x14ac:dyDescent="0.25">
      <c r="A343" s="131">
        <v>38</v>
      </c>
      <c r="B343" s="132"/>
      <c r="C343" s="133"/>
      <c r="D343" s="86" t="s">
        <v>62</v>
      </c>
      <c r="E343" s="56">
        <f>'[8]4'!$Q$62</f>
        <v>0</v>
      </c>
      <c r="F343" s="56"/>
      <c r="G343" s="56"/>
      <c r="H343" s="56"/>
      <c r="I343" s="56"/>
      <c r="M343" s="81">
        <f t="shared" si="100"/>
        <v>0</v>
      </c>
    </row>
    <row r="344" spans="1:13" ht="25.5" hidden="1" x14ac:dyDescent="0.25">
      <c r="A344" s="131">
        <v>4</v>
      </c>
      <c r="B344" s="132"/>
      <c r="C344" s="133"/>
      <c r="D344" s="85" t="s">
        <v>63</v>
      </c>
      <c r="E344" s="56">
        <f>SUM(E345:E346)</f>
        <v>0</v>
      </c>
      <c r="F344" s="56">
        <f t="shared" ref="F344:I344" si="111">SUM(F345:F346)</f>
        <v>0</v>
      </c>
      <c r="G344" s="56">
        <f t="shared" si="111"/>
        <v>0</v>
      </c>
      <c r="H344" s="56">
        <f t="shared" si="111"/>
        <v>0</v>
      </c>
      <c r="I344" s="56">
        <f t="shared" si="111"/>
        <v>0</v>
      </c>
      <c r="M344" s="81">
        <f t="shared" si="100"/>
        <v>0</v>
      </c>
    </row>
    <row r="345" spans="1:13" ht="25.5" hidden="1" x14ac:dyDescent="0.25">
      <c r="A345" s="131">
        <v>42</v>
      </c>
      <c r="B345" s="132"/>
      <c r="C345" s="133"/>
      <c r="D345" s="85" t="s">
        <v>64</v>
      </c>
      <c r="E345" s="56">
        <f>'[8]4'!$Q$74</f>
        <v>0</v>
      </c>
      <c r="F345" s="58"/>
      <c r="G345" s="58"/>
      <c r="H345" s="58"/>
      <c r="I345" s="58"/>
      <c r="M345" s="81">
        <f t="shared" si="100"/>
        <v>0</v>
      </c>
    </row>
    <row r="346" spans="1:13" ht="25.5" hidden="1" x14ac:dyDescent="0.25">
      <c r="A346" s="131">
        <v>45</v>
      </c>
      <c r="B346" s="132"/>
      <c r="C346" s="133"/>
      <c r="D346" s="86" t="s">
        <v>65</v>
      </c>
      <c r="E346" s="56">
        <f>'[8]4'!$Q$90</f>
        <v>0</v>
      </c>
      <c r="F346" s="58"/>
      <c r="G346" s="58"/>
      <c r="H346" s="58"/>
      <c r="I346" s="58"/>
      <c r="M346" s="81">
        <f t="shared" si="100"/>
        <v>0</v>
      </c>
    </row>
    <row r="347" spans="1:13" ht="25.5" customHeight="1" x14ac:dyDescent="0.25">
      <c r="A347" s="128" t="s">
        <v>150</v>
      </c>
      <c r="B347" s="129"/>
      <c r="C347" s="130"/>
      <c r="D347" s="82" t="s">
        <v>151</v>
      </c>
      <c r="E347" s="83">
        <f>E348</f>
        <v>4579.29</v>
      </c>
      <c r="F347" s="83">
        <f t="shared" ref="F347:I347" si="112">F348</f>
        <v>0</v>
      </c>
      <c r="G347" s="83">
        <f t="shared" si="112"/>
        <v>0</v>
      </c>
      <c r="H347" s="83">
        <f t="shared" si="112"/>
        <v>0</v>
      </c>
      <c r="I347" s="83">
        <f t="shared" si="112"/>
        <v>0</v>
      </c>
      <c r="M347" s="81">
        <f t="shared" si="100"/>
        <v>1</v>
      </c>
    </row>
    <row r="348" spans="1:13" ht="15" customHeight="1" x14ac:dyDescent="0.25">
      <c r="A348" s="137" t="s">
        <v>144</v>
      </c>
      <c r="B348" s="138"/>
      <c r="C348" s="139"/>
      <c r="D348" s="84" t="s">
        <v>145</v>
      </c>
      <c r="E348" s="56">
        <f>E349+E355</f>
        <v>4579.29</v>
      </c>
      <c r="F348" s="56">
        <f t="shared" ref="F348:I348" si="113">F349+F355</f>
        <v>0</v>
      </c>
      <c r="G348" s="56">
        <f t="shared" si="113"/>
        <v>0</v>
      </c>
      <c r="H348" s="56">
        <f t="shared" si="113"/>
        <v>0</v>
      </c>
      <c r="I348" s="56">
        <f t="shared" si="113"/>
        <v>0</v>
      </c>
      <c r="M348" s="81">
        <f t="shared" si="100"/>
        <v>1</v>
      </c>
    </row>
    <row r="349" spans="1:13" x14ac:dyDescent="0.25">
      <c r="A349" s="131">
        <v>3</v>
      </c>
      <c r="B349" s="132"/>
      <c r="C349" s="133"/>
      <c r="D349" s="85" t="s">
        <v>57</v>
      </c>
      <c r="E349" s="56">
        <f>SUM(E350:E354)</f>
        <v>4579.29</v>
      </c>
      <c r="F349" s="56">
        <f t="shared" ref="F349:I349" si="114">SUM(F350:F354)</f>
        <v>0</v>
      </c>
      <c r="G349" s="56">
        <f t="shared" si="114"/>
        <v>0</v>
      </c>
      <c r="H349" s="56">
        <f t="shared" si="114"/>
        <v>0</v>
      </c>
      <c r="I349" s="56">
        <f t="shared" si="114"/>
        <v>0</v>
      </c>
      <c r="M349" s="81">
        <f t="shared" si="100"/>
        <v>1</v>
      </c>
    </row>
    <row r="350" spans="1:13" hidden="1" x14ac:dyDescent="0.25">
      <c r="A350" s="131">
        <v>31</v>
      </c>
      <c r="B350" s="132"/>
      <c r="C350" s="133"/>
      <c r="D350" s="85" t="s">
        <v>58</v>
      </c>
      <c r="E350" s="56"/>
      <c r="F350" s="56"/>
      <c r="G350" s="56"/>
      <c r="H350" s="56"/>
      <c r="I350" s="56"/>
      <c r="M350" s="81">
        <f t="shared" si="100"/>
        <v>0</v>
      </c>
    </row>
    <row r="351" spans="1:13" x14ac:dyDescent="0.25">
      <c r="A351" s="131">
        <v>32</v>
      </c>
      <c r="B351" s="132"/>
      <c r="C351" s="133"/>
      <c r="D351" s="85" t="s">
        <v>59</v>
      </c>
      <c r="E351" s="56">
        <v>4579.29</v>
      </c>
      <c r="F351" s="56"/>
      <c r="G351" s="56"/>
      <c r="H351" s="56"/>
      <c r="I351" s="56"/>
      <c r="M351" s="81">
        <f t="shared" si="100"/>
        <v>1</v>
      </c>
    </row>
    <row r="352" spans="1:13" hidden="1" x14ac:dyDescent="0.25">
      <c r="A352" s="131">
        <v>34</v>
      </c>
      <c r="B352" s="132"/>
      <c r="C352" s="133"/>
      <c r="D352" s="86" t="s">
        <v>60</v>
      </c>
      <c r="E352" s="56"/>
      <c r="F352" s="56"/>
      <c r="G352" s="56"/>
      <c r="H352" s="56"/>
      <c r="I352" s="56"/>
      <c r="M352" s="81">
        <f t="shared" si="100"/>
        <v>0</v>
      </c>
    </row>
    <row r="353" spans="1:13" ht="38.25" hidden="1" x14ac:dyDescent="0.25">
      <c r="A353" s="131">
        <v>37</v>
      </c>
      <c r="B353" s="132"/>
      <c r="C353" s="133"/>
      <c r="D353" s="86" t="s">
        <v>61</v>
      </c>
      <c r="E353" s="56"/>
      <c r="F353" s="56"/>
      <c r="G353" s="56"/>
      <c r="H353" s="56"/>
      <c r="I353" s="56"/>
      <c r="M353" s="81">
        <f t="shared" si="100"/>
        <v>0</v>
      </c>
    </row>
    <row r="354" spans="1:13" hidden="1" x14ac:dyDescent="0.25">
      <c r="A354" s="131">
        <v>38</v>
      </c>
      <c r="B354" s="132"/>
      <c r="C354" s="133"/>
      <c r="D354" s="86" t="s">
        <v>62</v>
      </c>
      <c r="E354" s="56"/>
      <c r="F354" s="56"/>
      <c r="G354" s="56"/>
      <c r="H354" s="56"/>
      <c r="I354" s="56"/>
      <c r="M354" s="81">
        <f t="shared" si="100"/>
        <v>0</v>
      </c>
    </row>
    <row r="355" spans="1:13" ht="25.5" hidden="1" x14ac:dyDescent="0.25">
      <c r="A355" s="131">
        <v>4</v>
      </c>
      <c r="B355" s="132"/>
      <c r="C355" s="133"/>
      <c r="D355" s="85" t="s">
        <v>63</v>
      </c>
      <c r="E355" s="56">
        <f>SUM(E356:E357)</f>
        <v>0</v>
      </c>
      <c r="F355" s="56">
        <f t="shared" ref="F355:I355" si="115">SUM(F356:F357)</f>
        <v>0</v>
      </c>
      <c r="G355" s="56">
        <f t="shared" si="115"/>
        <v>0</v>
      </c>
      <c r="H355" s="56">
        <f t="shared" si="115"/>
        <v>0</v>
      </c>
      <c r="I355" s="56">
        <f t="shared" si="115"/>
        <v>0</v>
      </c>
      <c r="M355" s="81">
        <f t="shared" si="100"/>
        <v>0</v>
      </c>
    </row>
    <row r="356" spans="1:13" ht="25.5" hidden="1" x14ac:dyDescent="0.25">
      <c r="A356" s="131">
        <v>42</v>
      </c>
      <c r="B356" s="132"/>
      <c r="C356" s="133"/>
      <c r="D356" s="85" t="s">
        <v>64</v>
      </c>
      <c r="E356" s="56"/>
      <c r="F356" s="58"/>
      <c r="G356" s="58"/>
      <c r="H356" s="58"/>
      <c r="I356" s="58"/>
      <c r="M356" s="81">
        <f t="shared" si="100"/>
        <v>0</v>
      </c>
    </row>
    <row r="357" spans="1:13" ht="25.5" hidden="1" x14ac:dyDescent="0.25">
      <c r="A357" s="131">
        <v>45</v>
      </c>
      <c r="B357" s="132"/>
      <c r="C357" s="133"/>
      <c r="D357" s="86" t="s">
        <v>65</v>
      </c>
      <c r="E357" s="56"/>
      <c r="F357" s="58"/>
      <c r="G357" s="58"/>
      <c r="H357" s="58"/>
      <c r="I357" s="58"/>
      <c r="M357" s="81">
        <f t="shared" si="100"/>
        <v>0</v>
      </c>
    </row>
    <row r="358" spans="1:13" ht="25.5" x14ac:dyDescent="0.25">
      <c r="A358" s="128" t="s">
        <v>152</v>
      </c>
      <c r="B358" s="129"/>
      <c r="C358" s="130"/>
      <c r="D358" s="82" t="s">
        <v>153</v>
      </c>
      <c r="E358" s="83">
        <f>E359</f>
        <v>0</v>
      </c>
      <c r="F358" s="83">
        <f t="shared" ref="F358:I358" si="116">F359</f>
        <v>4760</v>
      </c>
      <c r="G358" s="83">
        <f t="shared" si="116"/>
        <v>3000</v>
      </c>
      <c r="H358" s="83">
        <f t="shared" si="116"/>
        <v>3000</v>
      </c>
      <c r="I358" s="83">
        <f t="shared" si="116"/>
        <v>3000</v>
      </c>
      <c r="M358" s="81">
        <f t="shared" si="100"/>
        <v>1</v>
      </c>
    </row>
    <row r="359" spans="1:13" ht="15" customHeight="1" x14ac:dyDescent="0.25">
      <c r="A359" s="137" t="s">
        <v>142</v>
      </c>
      <c r="B359" s="138"/>
      <c r="C359" s="139"/>
      <c r="D359" s="84" t="s">
        <v>143</v>
      </c>
      <c r="E359" s="56">
        <f>E360+E366</f>
        <v>0</v>
      </c>
      <c r="F359" s="56">
        <f t="shared" ref="F359:I359" si="117">F360+F366</f>
        <v>4760</v>
      </c>
      <c r="G359" s="56">
        <f t="shared" si="117"/>
        <v>3000</v>
      </c>
      <c r="H359" s="56">
        <f t="shared" si="117"/>
        <v>3000</v>
      </c>
      <c r="I359" s="56">
        <f t="shared" si="117"/>
        <v>3000</v>
      </c>
      <c r="M359" s="81">
        <f t="shared" si="100"/>
        <v>1</v>
      </c>
    </row>
    <row r="360" spans="1:13" x14ac:dyDescent="0.25">
      <c r="A360" s="131">
        <v>3</v>
      </c>
      <c r="B360" s="132"/>
      <c r="C360" s="133"/>
      <c r="D360" s="85" t="s">
        <v>57</v>
      </c>
      <c r="E360" s="56">
        <f>SUM(E361:E365)</f>
        <v>0</v>
      </c>
      <c r="F360" s="56">
        <f t="shared" ref="F360:I360" si="118">SUM(F361:F365)</f>
        <v>4760</v>
      </c>
      <c r="G360" s="56">
        <f t="shared" si="118"/>
        <v>3000</v>
      </c>
      <c r="H360" s="56">
        <f t="shared" si="118"/>
        <v>3000</v>
      </c>
      <c r="I360" s="56">
        <f t="shared" si="118"/>
        <v>3000</v>
      </c>
      <c r="M360" s="81">
        <f t="shared" si="100"/>
        <v>1</v>
      </c>
    </row>
    <row r="361" spans="1:13" hidden="1" x14ac:dyDescent="0.25">
      <c r="A361" s="131">
        <v>31</v>
      </c>
      <c r="B361" s="132"/>
      <c r="C361" s="133"/>
      <c r="D361" s="85" t="s">
        <v>58</v>
      </c>
      <c r="E361" s="56">
        <f>'[8]5'!$H$9</f>
        <v>0</v>
      </c>
      <c r="F361" s="56"/>
      <c r="G361" s="56">
        <f>[14]UKUPNO!$H$9</f>
        <v>0</v>
      </c>
      <c r="H361" s="56">
        <f>[14]UKUPNO!$H$9</f>
        <v>0</v>
      </c>
      <c r="I361" s="56">
        <f>[14]UKUPNO!$H$9</f>
        <v>0</v>
      </c>
      <c r="M361" s="81">
        <f t="shared" si="100"/>
        <v>0</v>
      </c>
    </row>
    <row r="362" spans="1:13" x14ac:dyDescent="0.25">
      <c r="A362" s="131">
        <v>32</v>
      </c>
      <c r="B362" s="132"/>
      <c r="C362" s="133"/>
      <c r="D362" s="85" t="s">
        <v>59</v>
      </c>
      <c r="E362" s="56">
        <f>'[8]5'!$H$21</f>
        <v>0</v>
      </c>
      <c r="F362" s="56">
        <v>4760</v>
      </c>
      <c r="G362" s="56">
        <f>[14]UKUPNO!$H$46</f>
        <v>3000</v>
      </c>
      <c r="H362" s="56">
        <f>[14]UKUPNO!$H$46</f>
        <v>3000</v>
      </c>
      <c r="I362" s="56">
        <f>[14]UKUPNO!$H$46</f>
        <v>3000</v>
      </c>
      <c r="M362" s="81">
        <f t="shared" si="100"/>
        <v>1</v>
      </c>
    </row>
    <row r="363" spans="1:13" hidden="1" x14ac:dyDescent="0.25">
      <c r="A363" s="131">
        <v>34</v>
      </c>
      <c r="B363" s="132"/>
      <c r="C363" s="133"/>
      <c r="D363" s="86" t="s">
        <v>60</v>
      </c>
      <c r="E363" s="56">
        <f>'[8]5'!$H$54</f>
        <v>0</v>
      </c>
      <c r="F363" s="56"/>
      <c r="G363" s="56">
        <f>[14]UKUPNO!$H$426</f>
        <v>0</v>
      </c>
      <c r="H363" s="56">
        <f>[14]UKUPNO!$H$426</f>
        <v>0</v>
      </c>
      <c r="I363" s="56">
        <f>[14]UKUPNO!$H$426</f>
        <v>0</v>
      </c>
      <c r="M363" s="81">
        <f t="shared" si="100"/>
        <v>0</v>
      </c>
    </row>
    <row r="364" spans="1:13" ht="38.25" hidden="1" x14ac:dyDescent="0.25">
      <c r="A364" s="131">
        <v>37</v>
      </c>
      <c r="B364" s="132"/>
      <c r="C364" s="133"/>
      <c r="D364" s="86" t="s">
        <v>61</v>
      </c>
      <c r="E364" s="56">
        <f>'[8]5'!$H$58</f>
        <v>0</v>
      </c>
      <c r="F364" s="56"/>
      <c r="G364" s="56">
        <f>[14]UKUPNO!$H$440</f>
        <v>0</v>
      </c>
      <c r="H364" s="56">
        <f>[14]UKUPNO!$H$440</f>
        <v>0</v>
      </c>
      <c r="I364" s="56">
        <f>[14]UKUPNO!$H$440</f>
        <v>0</v>
      </c>
      <c r="M364" s="81">
        <f t="shared" si="100"/>
        <v>0</v>
      </c>
    </row>
    <row r="365" spans="1:13" hidden="1" x14ac:dyDescent="0.25">
      <c r="A365" s="131">
        <v>38</v>
      </c>
      <c r="B365" s="132"/>
      <c r="C365" s="133"/>
      <c r="D365" s="86" t="s">
        <v>62</v>
      </c>
      <c r="E365" s="56">
        <f>'[8]5'!$H$62</f>
        <v>0</v>
      </c>
      <c r="F365" s="56"/>
      <c r="G365" s="56">
        <f>[14]UKUPNO!$H$459</f>
        <v>0</v>
      </c>
      <c r="H365" s="56">
        <f>[14]UKUPNO!$H$459</f>
        <v>0</v>
      </c>
      <c r="I365" s="56">
        <f>[14]UKUPNO!$H$459</f>
        <v>0</v>
      </c>
      <c r="M365" s="81">
        <f t="shared" si="100"/>
        <v>0</v>
      </c>
    </row>
    <row r="366" spans="1:13" ht="25.5" hidden="1" x14ac:dyDescent="0.25">
      <c r="A366" s="131">
        <v>4</v>
      </c>
      <c r="B366" s="132"/>
      <c r="C366" s="133"/>
      <c r="D366" s="85" t="s">
        <v>63</v>
      </c>
      <c r="E366" s="56">
        <f>SUM(E367:E368)</f>
        <v>0</v>
      </c>
      <c r="F366" s="56">
        <f t="shared" ref="F366:I366" si="119">SUM(F367:F368)</f>
        <v>0</v>
      </c>
      <c r="G366" s="56">
        <f t="shared" si="119"/>
        <v>0</v>
      </c>
      <c r="H366" s="56">
        <f t="shared" si="119"/>
        <v>0</v>
      </c>
      <c r="I366" s="56">
        <f t="shared" si="119"/>
        <v>0</v>
      </c>
      <c r="M366" s="81">
        <f t="shared" si="100"/>
        <v>0</v>
      </c>
    </row>
    <row r="367" spans="1:13" ht="25.5" hidden="1" x14ac:dyDescent="0.25">
      <c r="A367" s="131">
        <v>42</v>
      </c>
      <c r="B367" s="132"/>
      <c r="C367" s="133"/>
      <c r="D367" s="85" t="s">
        <v>64</v>
      </c>
      <c r="E367" s="56">
        <f>'[8]5'!$H$74</f>
        <v>0</v>
      </c>
      <c r="F367" s="58"/>
      <c r="G367" s="58">
        <f>[14]UKUPNO!$H$493</f>
        <v>0</v>
      </c>
      <c r="H367" s="58">
        <f>[14]UKUPNO!$H$493</f>
        <v>0</v>
      </c>
      <c r="I367" s="58">
        <f>[14]UKUPNO!$H$493</f>
        <v>0</v>
      </c>
      <c r="M367" s="81">
        <f t="shared" si="100"/>
        <v>0</v>
      </c>
    </row>
    <row r="368" spans="1:13" ht="25.5" hidden="1" x14ac:dyDescent="0.25">
      <c r="A368" s="131">
        <v>45</v>
      </c>
      <c r="B368" s="132"/>
      <c r="C368" s="133"/>
      <c r="D368" s="86" t="s">
        <v>65</v>
      </c>
      <c r="E368" s="56">
        <f>'[8]5'!$H$90</f>
        <v>0</v>
      </c>
      <c r="F368" s="58"/>
      <c r="G368" s="58">
        <f>[14]UKUPNO!$H$592</f>
        <v>0</v>
      </c>
      <c r="H368" s="58">
        <f>[14]UKUPNO!$H$592</f>
        <v>0</v>
      </c>
      <c r="I368" s="58">
        <f>[14]UKUPNO!$H$592</f>
        <v>0</v>
      </c>
      <c r="M368" s="81">
        <f t="shared" si="100"/>
        <v>0</v>
      </c>
    </row>
    <row r="369" spans="1:13" x14ac:dyDescent="0.25">
      <c r="A369" s="128" t="s">
        <v>154</v>
      </c>
      <c r="B369" s="129"/>
      <c r="C369" s="130"/>
      <c r="D369" s="82" t="s">
        <v>155</v>
      </c>
      <c r="E369" s="83">
        <f>E370</f>
        <v>0</v>
      </c>
      <c r="F369" s="83">
        <f t="shared" ref="F369:I369" si="120">F370</f>
        <v>0</v>
      </c>
      <c r="G369" s="83">
        <f t="shared" si="120"/>
        <v>3250</v>
      </c>
      <c r="H369" s="83">
        <f t="shared" si="120"/>
        <v>3250</v>
      </c>
      <c r="I369" s="83">
        <f t="shared" si="120"/>
        <v>3250</v>
      </c>
      <c r="M369" s="81">
        <f t="shared" si="100"/>
        <v>1</v>
      </c>
    </row>
    <row r="370" spans="1:13" ht="15" customHeight="1" x14ac:dyDescent="0.25">
      <c r="A370" s="137" t="s">
        <v>142</v>
      </c>
      <c r="B370" s="138"/>
      <c r="C370" s="139"/>
      <c r="D370" s="84" t="s">
        <v>143</v>
      </c>
      <c r="E370" s="56">
        <f>E371+E377</f>
        <v>0</v>
      </c>
      <c r="F370" s="56">
        <f t="shared" ref="F370:I370" si="121">F371+F377</f>
        <v>0</v>
      </c>
      <c r="G370" s="56">
        <f t="shared" si="121"/>
        <v>3250</v>
      </c>
      <c r="H370" s="56">
        <f t="shared" si="121"/>
        <v>3250</v>
      </c>
      <c r="I370" s="56">
        <f t="shared" si="121"/>
        <v>3250</v>
      </c>
      <c r="M370" s="81">
        <f t="shared" si="100"/>
        <v>1</v>
      </c>
    </row>
    <row r="371" spans="1:13" x14ac:dyDescent="0.25">
      <c r="A371" s="131">
        <v>3</v>
      </c>
      <c r="B371" s="132"/>
      <c r="C371" s="133"/>
      <c r="D371" s="85" t="s">
        <v>57</v>
      </c>
      <c r="E371" s="56">
        <f>SUM(E372:E376)</f>
        <v>0</v>
      </c>
      <c r="F371" s="56">
        <f t="shared" ref="F371:I371" si="122">SUM(F372:F376)</f>
        <v>0</v>
      </c>
      <c r="G371" s="56">
        <f t="shared" si="122"/>
        <v>3250</v>
      </c>
      <c r="H371" s="56">
        <f t="shared" si="122"/>
        <v>3250</v>
      </c>
      <c r="I371" s="56">
        <f t="shared" si="122"/>
        <v>3250</v>
      </c>
      <c r="M371" s="81">
        <f t="shared" si="100"/>
        <v>1</v>
      </c>
    </row>
    <row r="372" spans="1:13" hidden="1" x14ac:dyDescent="0.25">
      <c r="A372" s="131">
        <v>31</v>
      </c>
      <c r="B372" s="132"/>
      <c r="C372" s="133"/>
      <c r="D372" s="85" t="s">
        <v>58</v>
      </c>
      <c r="E372" s="56">
        <f>'[8]6'!$H$9</f>
        <v>0</v>
      </c>
      <c r="F372" s="56"/>
      <c r="G372" s="56">
        <f>[15]UKUPNO!$H$9</f>
        <v>0</v>
      </c>
      <c r="H372" s="56">
        <f>[15]UKUPNO!$H$9</f>
        <v>0</v>
      </c>
      <c r="I372" s="56">
        <f>[15]UKUPNO!$H$9</f>
        <v>0</v>
      </c>
      <c r="M372" s="81">
        <f t="shared" si="100"/>
        <v>0</v>
      </c>
    </row>
    <row r="373" spans="1:13" x14ac:dyDescent="0.25">
      <c r="A373" s="131">
        <v>32</v>
      </c>
      <c r="B373" s="132"/>
      <c r="C373" s="133"/>
      <c r="D373" s="85" t="s">
        <v>59</v>
      </c>
      <c r="E373" s="56">
        <f>'[8]6'!$H$21</f>
        <v>0</v>
      </c>
      <c r="F373" s="56"/>
      <c r="G373" s="56">
        <f>[15]UKUPNO!$H$46</f>
        <v>3250</v>
      </c>
      <c r="H373" s="56">
        <f>[15]UKUPNO!$H$46</f>
        <v>3250</v>
      </c>
      <c r="I373" s="56">
        <f>[15]UKUPNO!$H$46</f>
        <v>3250</v>
      </c>
      <c r="M373" s="81">
        <f t="shared" si="100"/>
        <v>1</v>
      </c>
    </row>
    <row r="374" spans="1:13" hidden="1" x14ac:dyDescent="0.25">
      <c r="A374" s="131">
        <v>34</v>
      </c>
      <c r="B374" s="132"/>
      <c r="C374" s="133"/>
      <c r="D374" s="86" t="s">
        <v>60</v>
      </c>
      <c r="E374" s="56">
        <f>'[8]6'!$H$54</f>
        <v>0</v>
      </c>
      <c r="F374" s="56"/>
      <c r="G374" s="56">
        <f>[15]UKUPNO!$H$426</f>
        <v>0</v>
      </c>
      <c r="H374" s="56">
        <f>[15]UKUPNO!$H$426</f>
        <v>0</v>
      </c>
      <c r="I374" s="56">
        <f>[15]UKUPNO!$H$426</f>
        <v>0</v>
      </c>
      <c r="M374" s="81">
        <f t="shared" si="100"/>
        <v>0</v>
      </c>
    </row>
    <row r="375" spans="1:13" ht="38.25" hidden="1" x14ac:dyDescent="0.25">
      <c r="A375" s="131">
        <v>37</v>
      </c>
      <c r="B375" s="132"/>
      <c r="C375" s="133"/>
      <c r="D375" s="86" t="s">
        <v>61</v>
      </c>
      <c r="E375" s="56">
        <f>'[8]6'!$H$58</f>
        <v>0</v>
      </c>
      <c r="F375" s="56"/>
      <c r="G375" s="56">
        <f>[15]UKUPNO!$H$440</f>
        <v>0</v>
      </c>
      <c r="H375" s="56">
        <f>[15]UKUPNO!$H$440</f>
        <v>0</v>
      </c>
      <c r="I375" s="56">
        <f>[15]UKUPNO!$H$440</f>
        <v>0</v>
      </c>
      <c r="M375" s="81">
        <f t="shared" si="100"/>
        <v>0</v>
      </c>
    </row>
    <row r="376" spans="1:13" hidden="1" x14ac:dyDescent="0.25">
      <c r="A376" s="131">
        <v>38</v>
      </c>
      <c r="B376" s="132"/>
      <c r="C376" s="133"/>
      <c r="D376" s="86" t="s">
        <v>62</v>
      </c>
      <c r="E376" s="56">
        <f>'[8]6'!$H$62</f>
        <v>0</v>
      </c>
      <c r="F376" s="56"/>
      <c r="G376" s="56">
        <f>[15]UKUPNO!$H$459</f>
        <v>0</v>
      </c>
      <c r="H376" s="56">
        <f>[15]UKUPNO!$H$459</f>
        <v>0</v>
      </c>
      <c r="I376" s="56">
        <f>[15]UKUPNO!$H$459</f>
        <v>0</v>
      </c>
      <c r="M376" s="81">
        <f t="shared" si="100"/>
        <v>0</v>
      </c>
    </row>
    <row r="377" spans="1:13" ht="25.5" hidden="1" x14ac:dyDescent="0.25">
      <c r="A377" s="131">
        <v>4</v>
      </c>
      <c r="B377" s="132"/>
      <c r="C377" s="133"/>
      <c r="D377" s="85" t="s">
        <v>63</v>
      </c>
      <c r="E377" s="56">
        <f>SUM(E378:E379)</f>
        <v>0</v>
      </c>
      <c r="F377" s="56">
        <f t="shared" ref="F377:I377" si="123">SUM(F378:F379)</f>
        <v>0</v>
      </c>
      <c r="G377" s="56">
        <f t="shared" si="123"/>
        <v>0</v>
      </c>
      <c r="H377" s="56">
        <f t="shared" si="123"/>
        <v>0</v>
      </c>
      <c r="I377" s="56">
        <f t="shared" si="123"/>
        <v>0</v>
      </c>
      <c r="M377" s="81">
        <f t="shared" si="100"/>
        <v>0</v>
      </c>
    </row>
    <row r="378" spans="1:13" ht="25.5" hidden="1" x14ac:dyDescent="0.25">
      <c r="A378" s="131">
        <v>42</v>
      </c>
      <c r="B378" s="132"/>
      <c r="C378" s="133"/>
      <c r="D378" s="85" t="s">
        <v>64</v>
      </c>
      <c r="E378" s="56">
        <f>'[8]6'!$H$74</f>
        <v>0</v>
      </c>
      <c r="F378" s="58"/>
      <c r="G378" s="58">
        <f>[15]UKUPNO!$H$493</f>
        <v>0</v>
      </c>
      <c r="H378" s="58">
        <f>[15]UKUPNO!$H$493</f>
        <v>0</v>
      </c>
      <c r="I378" s="58">
        <f>[15]UKUPNO!$H$493</f>
        <v>0</v>
      </c>
      <c r="M378" s="81">
        <f t="shared" si="100"/>
        <v>0</v>
      </c>
    </row>
    <row r="379" spans="1:13" ht="25.5" hidden="1" x14ac:dyDescent="0.25">
      <c r="A379" s="131">
        <v>45</v>
      </c>
      <c r="B379" s="132"/>
      <c r="C379" s="133"/>
      <c r="D379" s="86" t="s">
        <v>65</v>
      </c>
      <c r="E379" s="56">
        <f>'[8]6'!$H$90</f>
        <v>0</v>
      </c>
      <c r="F379" s="58"/>
      <c r="G379" s="58">
        <f>[15]UKUPNO!$H$592</f>
        <v>0</v>
      </c>
      <c r="H379" s="58">
        <f>[15]UKUPNO!$H$592</f>
        <v>0</v>
      </c>
      <c r="I379" s="58">
        <f>[15]UKUPNO!$H$592</f>
        <v>0</v>
      </c>
      <c r="M379" s="81">
        <f t="shared" si="100"/>
        <v>0</v>
      </c>
    </row>
    <row r="380" spans="1:13" ht="25.5" x14ac:dyDescent="0.25">
      <c r="A380" s="128" t="s">
        <v>156</v>
      </c>
      <c r="B380" s="129"/>
      <c r="C380" s="130"/>
      <c r="D380" s="82" t="s">
        <v>157</v>
      </c>
      <c r="E380" s="83">
        <f>E381</f>
        <v>0</v>
      </c>
      <c r="F380" s="83">
        <f t="shared" ref="F380:I380" si="124">F381</f>
        <v>0</v>
      </c>
      <c r="G380" s="83">
        <f t="shared" si="124"/>
        <v>1175</v>
      </c>
      <c r="H380" s="83">
        <f t="shared" si="124"/>
        <v>1175</v>
      </c>
      <c r="I380" s="83">
        <f t="shared" si="124"/>
        <v>1175</v>
      </c>
      <c r="M380" s="81">
        <f t="shared" si="100"/>
        <v>1</v>
      </c>
    </row>
    <row r="381" spans="1:13" ht="15" customHeight="1" x14ac:dyDescent="0.25">
      <c r="A381" s="137" t="s">
        <v>121</v>
      </c>
      <c r="B381" s="138"/>
      <c r="C381" s="139"/>
      <c r="D381" s="84" t="s">
        <v>122</v>
      </c>
      <c r="E381" s="56">
        <f>E382+E388</f>
        <v>0</v>
      </c>
      <c r="F381" s="56">
        <f t="shared" ref="F381:I381" si="125">F382+F388</f>
        <v>0</v>
      </c>
      <c r="G381" s="56">
        <f t="shared" si="125"/>
        <v>1175</v>
      </c>
      <c r="H381" s="56">
        <f t="shared" si="125"/>
        <v>1175</v>
      </c>
      <c r="I381" s="56">
        <f t="shared" si="125"/>
        <v>1175</v>
      </c>
      <c r="M381" s="81">
        <f t="shared" si="100"/>
        <v>1</v>
      </c>
    </row>
    <row r="382" spans="1:13" x14ac:dyDescent="0.25">
      <c r="A382" s="131">
        <v>3</v>
      </c>
      <c r="B382" s="132"/>
      <c r="C382" s="133"/>
      <c r="D382" s="85" t="s">
        <v>57</v>
      </c>
      <c r="E382" s="56">
        <f>SUM(E383:E387)</f>
        <v>0</v>
      </c>
      <c r="F382" s="56">
        <f t="shared" ref="F382:I382" si="126">SUM(F383:F387)</f>
        <v>0</v>
      </c>
      <c r="G382" s="56">
        <f t="shared" si="126"/>
        <v>1175</v>
      </c>
      <c r="H382" s="56">
        <f t="shared" si="126"/>
        <v>1175</v>
      </c>
      <c r="I382" s="56">
        <f t="shared" si="126"/>
        <v>1175</v>
      </c>
      <c r="M382" s="81">
        <f t="shared" si="100"/>
        <v>1</v>
      </c>
    </row>
    <row r="383" spans="1:13" hidden="1" x14ac:dyDescent="0.25">
      <c r="A383" s="131">
        <v>31</v>
      </c>
      <c r="B383" s="132"/>
      <c r="C383" s="133"/>
      <c r="D383" s="85" t="s">
        <v>58</v>
      </c>
      <c r="E383" s="56">
        <f>'[8]7'!$O$9</f>
        <v>0</v>
      </c>
      <c r="F383" s="56"/>
      <c r="G383" s="56">
        <f>[16]UKUPNO!$P$9</f>
        <v>0</v>
      </c>
      <c r="H383" s="56">
        <f>[16]UKUPNO!$P$9</f>
        <v>0</v>
      </c>
      <c r="I383" s="56">
        <f>[16]UKUPNO!$P$9</f>
        <v>0</v>
      </c>
      <c r="M383" s="81">
        <f t="shared" si="100"/>
        <v>0</v>
      </c>
    </row>
    <row r="384" spans="1:13" hidden="1" x14ac:dyDescent="0.25">
      <c r="A384" s="131">
        <v>32</v>
      </c>
      <c r="B384" s="132"/>
      <c r="C384" s="133"/>
      <c r="D384" s="85" t="s">
        <v>59</v>
      </c>
      <c r="E384" s="56">
        <f>'[8]7'!$O$21</f>
        <v>0</v>
      </c>
      <c r="F384" s="56"/>
      <c r="G384" s="56">
        <f>[16]UKUPNO!$P$46</f>
        <v>0</v>
      </c>
      <c r="H384" s="56">
        <f>[16]UKUPNO!$P$46</f>
        <v>0</v>
      </c>
      <c r="I384" s="56">
        <f>[16]UKUPNO!$P$46</f>
        <v>0</v>
      </c>
      <c r="M384" s="81">
        <f t="shared" si="100"/>
        <v>0</v>
      </c>
    </row>
    <row r="385" spans="1:13" hidden="1" x14ac:dyDescent="0.25">
      <c r="A385" s="131">
        <v>34</v>
      </c>
      <c r="B385" s="132"/>
      <c r="C385" s="133"/>
      <c r="D385" s="86" t="s">
        <v>60</v>
      </c>
      <c r="E385" s="56">
        <f>'[8]7'!$O$54</f>
        <v>0</v>
      </c>
      <c r="F385" s="56"/>
      <c r="G385" s="56">
        <f>[16]UKUPNO!$P$426</f>
        <v>0</v>
      </c>
      <c r="H385" s="56">
        <f>[16]UKUPNO!$P$426</f>
        <v>0</v>
      </c>
      <c r="I385" s="56">
        <f>[16]UKUPNO!$P$426</f>
        <v>0</v>
      </c>
      <c r="M385" s="81">
        <f t="shared" si="100"/>
        <v>0</v>
      </c>
    </row>
    <row r="386" spans="1:13" ht="38.25" hidden="1" x14ac:dyDescent="0.25">
      <c r="A386" s="131">
        <v>37</v>
      </c>
      <c r="B386" s="132"/>
      <c r="C386" s="133"/>
      <c r="D386" s="86" t="s">
        <v>61</v>
      </c>
      <c r="E386" s="56">
        <f>'[8]7'!$O$58</f>
        <v>0</v>
      </c>
      <c r="F386" s="56"/>
      <c r="G386" s="56">
        <f>[16]UKUPNO!$P$440</f>
        <v>0</v>
      </c>
      <c r="H386" s="56">
        <f>[16]UKUPNO!$P$440</f>
        <v>0</v>
      </c>
      <c r="I386" s="56">
        <f>[16]UKUPNO!$P$440</f>
        <v>0</v>
      </c>
      <c r="M386" s="81">
        <f t="shared" si="100"/>
        <v>0</v>
      </c>
    </row>
    <row r="387" spans="1:13" x14ac:dyDescent="0.25">
      <c r="A387" s="131">
        <v>38</v>
      </c>
      <c r="B387" s="132"/>
      <c r="C387" s="133"/>
      <c r="D387" s="86" t="s">
        <v>62</v>
      </c>
      <c r="E387" s="56">
        <f>'[8]7'!$O$62</f>
        <v>0</v>
      </c>
      <c r="F387" s="56"/>
      <c r="G387" s="56">
        <f>[16]UKUPNO!$P$459</f>
        <v>1175</v>
      </c>
      <c r="H387" s="56">
        <f>[16]UKUPNO!$P$459</f>
        <v>1175</v>
      </c>
      <c r="I387" s="56">
        <f>[16]UKUPNO!$P$459</f>
        <v>1175</v>
      </c>
      <c r="M387" s="81">
        <f t="shared" si="100"/>
        <v>1</v>
      </c>
    </row>
    <row r="388" spans="1:13" ht="25.5" hidden="1" x14ac:dyDescent="0.25">
      <c r="A388" s="131">
        <v>4</v>
      </c>
      <c r="B388" s="132"/>
      <c r="C388" s="133"/>
      <c r="D388" s="85" t="s">
        <v>63</v>
      </c>
      <c r="E388" s="56">
        <f>SUM(E389:E390)</f>
        <v>0</v>
      </c>
      <c r="F388" s="56">
        <f t="shared" ref="F388:I388" si="127">SUM(F389:F390)</f>
        <v>0</v>
      </c>
      <c r="G388" s="56">
        <f t="shared" si="127"/>
        <v>0</v>
      </c>
      <c r="H388" s="56">
        <f t="shared" si="127"/>
        <v>0</v>
      </c>
      <c r="I388" s="56">
        <f t="shared" si="127"/>
        <v>0</v>
      </c>
      <c r="M388" s="81">
        <f t="shared" si="100"/>
        <v>0</v>
      </c>
    </row>
    <row r="389" spans="1:13" ht="25.5" hidden="1" x14ac:dyDescent="0.25">
      <c r="A389" s="131">
        <v>42</v>
      </c>
      <c r="B389" s="132"/>
      <c r="C389" s="133"/>
      <c r="D389" s="85" t="s">
        <v>64</v>
      </c>
      <c r="E389" s="56">
        <f>'[8]7'!$O$74</f>
        <v>0</v>
      </c>
      <c r="F389" s="58"/>
      <c r="G389" s="58">
        <f>[16]UKUPNO!$P$493</f>
        <v>0</v>
      </c>
      <c r="H389" s="58">
        <f>[16]UKUPNO!$P$493</f>
        <v>0</v>
      </c>
      <c r="I389" s="58">
        <f>[16]UKUPNO!$P$493</f>
        <v>0</v>
      </c>
      <c r="M389" s="81">
        <f t="shared" si="100"/>
        <v>0</v>
      </c>
    </row>
    <row r="390" spans="1:13" ht="25.5" hidden="1" x14ac:dyDescent="0.25">
      <c r="A390" s="131">
        <v>45</v>
      </c>
      <c r="B390" s="132"/>
      <c r="C390" s="133"/>
      <c r="D390" s="86" t="s">
        <v>65</v>
      </c>
      <c r="E390" s="56">
        <f>'[8]7'!$O$90</f>
        <v>0</v>
      </c>
      <c r="F390" s="58"/>
      <c r="G390" s="58">
        <f>[16]UKUPNO!$P$592</f>
        <v>0</v>
      </c>
      <c r="H390" s="58">
        <f>[16]UKUPNO!$P$592</f>
        <v>0</v>
      </c>
      <c r="I390" s="58">
        <f>[16]UKUPNO!$P$592</f>
        <v>0</v>
      </c>
      <c r="M390" s="81">
        <f t="shared" si="100"/>
        <v>0</v>
      </c>
    </row>
    <row r="391" spans="1:13" ht="25.5" x14ac:dyDescent="0.25">
      <c r="A391" s="125" t="s">
        <v>158</v>
      </c>
      <c r="B391" s="126"/>
      <c r="C391" s="127"/>
      <c r="D391" s="79" t="s">
        <v>159</v>
      </c>
      <c r="E391" s="80">
        <f>E392</f>
        <v>817.17433140885259</v>
      </c>
      <c r="F391" s="80">
        <f t="shared" ref="F391:I391" si="128">F392</f>
        <v>0</v>
      </c>
      <c r="G391" s="80">
        <f t="shared" si="128"/>
        <v>0</v>
      </c>
      <c r="H391" s="80">
        <f t="shared" si="128"/>
        <v>0</v>
      </c>
      <c r="I391" s="80">
        <f t="shared" si="128"/>
        <v>0</v>
      </c>
      <c r="M391" s="81">
        <f t="shared" si="100"/>
        <v>1</v>
      </c>
    </row>
    <row r="392" spans="1:13" x14ac:dyDescent="0.25">
      <c r="A392" s="128" t="s">
        <v>160</v>
      </c>
      <c r="B392" s="129"/>
      <c r="C392" s="130"/>
      <c r="D392" s="82" t="s">
        <v>161</v>
      </c>
      <c r="E392" s="83">
        <f>E393+E403+E413+E423+E433</f>
        <v>817.17433140885259</v>
      </c>
      <c r="F392" s="83">
        <f t="shared" ref="F392:I392" si="129">F393+F403+F413+F423+F433</f>
        <v>0</v>
      </c>
      <c r="G392" s="83">
        <f t="shared" si="129"/>
        <v>0</v>
      </c>
      <c r="H392" s="83">
        <f t="shared" si="129"/>
        <v>0</v>
      </c>
      <c r="I392" s="83">
        <f t="shared" si="129"/>
        <v>0</v>
      </c>
      <c r="M392" s="81">
        <f t="shared" si="100"/>
        <v>1</v>
      </c>
    </row>
    <row r="393" spans="1:13" hidden="1" x14ac:dyDescent="0.25">
      <c r="A393" s="137" t="s">
        <v>142</v>
      </c>
      <c r="B393" s="138"/>
      <c r="C393" s="139"/>
      <c r="D393" s="84" t="s">
        <v>143</v>
      </c>
      <c r="E393" s="56">
        <f>E394+E400</f>
        <v>0</v>
      </c>
      <c r="F393" s="56">
        <f t="shared" ref="F393:I393" si="130">F394+F400</f>
        <v>0</v>
      </c>
      <c r="G393" s="56">
        <f t="shared" si="130"/>
        <v>0</v>
      </c>
      <c r="H393" s="56">
        <f t="shared" si="130"/>
        <v>0</v>
      </c>
      <c r="I393" s="56">
        <f t="shared" si="130"/>
        <v>0</v>
      </c>
      <c r="M393" s="81">
        <f t="shared" si="100"/>
        <v>0</v>
      </c>
    </row>
    <row r="394" spans="1:13" hidden="1" x14ac:dyDescent="0.25">
      <c r="A394" s="131">
        <v>3</v>
      </c>
      <c r="B394" s="132"/>
      <c r="C394" s="133"/>
      <c r="D394" s="85" t="s">
        <v>57</v>
      </c>
      <c r="E394" s="56">
        <f>SUM(E395:E399)</f>
        <v>0</v>
      </c>
      <c r="F394" s="56">
        <f t="shared" ref="F394:I394" si="131">SUM(F395:F399)</f>
        <v>0</v>
      </c>
      <c r="G394" s="56">
        <f t="shared" si="131"/>
        <v>0</v>
      </c>
      <c r="H394" s="56">
        <f t="shared" si="131"/>
        <v>0</v>
      </c>
      <c r="I394" s="56">
        <f t="shared" si="131"/>
        <v>0</v>
      </c>
      <c r="M394" s="81">
        <f t="shared" si="100"/>
        <v>0</v>
      </c>
    </row>
    <row r="395" spans="1:13" hidden="1" x14ac:dyDescent="0.25">
      <c r="A395" s="131">
        <v>31</v>
      </c>
      <c r="B395" s="132"/>
      <c r="C395" s="133"/>
      <c r="D395" s="85" t="s">
        <v>58</v>
      </c>
      <c r="E395" s="56">
        <f>'[17]1'!$H$9</f>
        <v>0</v>
      </c>
      <c r="F395" s="56"/>
      <c r="G395" s="56">
        <f>[18]UKUPNO!$H$9</f>
        <v>0</v>
      </c>
      <c r="H395" s="56">
        <f>[18]UKUPNO!$H$9</f>
        <v>0</v>
      </c>
      <c r="I395" s="56">
        <f>[18]UKUPNO!$H$9</f>
        <v>0</v>
      </c>
      <c r="M395" s="81">
        <f t="shared" si="100"/>
        <v>0</v>
      </c>
    </row>
    <row r="396" spans="1:13" hidden="1" x14ac:dyDescent="0.25">
      <c r="A396" s="131">
        <v>32</v>
      </c>
      <c r="B396" s="132"/>
      <c r="C396" s="133"/>
      <c r="D396" s="85" t="s">
        <v>59</v>
      </c>
      <c r="E396" s="56">
        <f>'[17]1'!$H$21</f>
        <v>0</v>
      </c>
      <c r="F396" s="56"/>
      <c r="G396" s="56">
        <f>[18]UKUPNO!$H$46</f>
        <v>0</v>
      </c>
      <c r="H396" s="56">
        <f>[18]UKUPNO!$H$46</f>
        <v>0</v>
      </c>
      <c r="I396" s="56">
        <f>[18]UKUPNO!$H$46</f>
        <v>0</v>
      </c>
      <c r="M396" s="81">
        <f t="shared" si="100"/>
        <v>0</v>
      </c>
    </row>
    <row r="397" spans="1:13" hidden="1" x14ac:dyDescent="0.25">
      <c r="A397" s="131">
        <v>34</v>
      </c>
      <c r="B397" s="132"/>
      <c r="C397" s="133"/>
      <c r="D397" s="86" t="s">
        <v>60</v>
      </c>
      <c r="E397" s="56">
        <f>'[17]1'!$H$54</f>
        <v>0</v>
      </c>
      <c r="F397" s="56"/>
      <c r="G397" s="56">
        <f>[18]UKUPNO!$H$426</f>
        <v>0</v>
      </c>
      <c r="H397" s="56">
        <f>[18]UKUPNO!$H$426</f>
        <v>0</v>
      </c>
      <c r="I397" s="56">
        <f>[18]UKUPNO!$H$426</f>
        <v>0</v>
      </c>
      <c r="M397" s="81">
        <f t="shared" si="100"/>
        <v>0</v>
      </c>
    </row>
    <row r="398" spans="1:13" ht="38.25" hidden="1" x14ac:dyDescent="0.25">
      <c r="A398" s="131">
        <v>37</v>
      </c>
      <c r="B398" s="132"/>
      <c r="C398" s="133"/>
      <c r="D398" s="86" t="s">
        <v>61</v>
      </c>
      <c r="E398" s="56">
        <f>'[17]1'!$H$58</f>
        <v>0</v>
      </c>
      <c r="F398" s="56"/>
      <c r="G398" s="56">
        <f>[18]UKUPNO!$H$440</f>
        <v>0</v>
      </c>
      <c r="H398" s="56">
        <f>[18]UKUPNO!$H$440</f>
        <v>0</v>
      </c>
      <c r="I398" s="56">
        <f>[18]UKUPNO!$H$440</f>
        <v>0</v>
      </c>
      <c r="M398" s="81">
        <f t="shared" si="100"/>
        <v>0</v>
      </c>
    </row>
    <row r="399" spans="1:13" hidden="1" x14ac:dyDescent="0.25">
      <c r="A399" s="131">
        <v>38</v>
      </c>
      <c r="B399" s="132"/>
      <c r="C399" s="133"/>
      <c r="D399" s="86" t="s">
        <v>62</v>
      </c>
      <c r="E399" s="56">
        <f>'[17]1'!$H$62</f>
        <v>0</v>
      </c>
      <c r="F399" s="56"/>
      <c r="G399" s="56">
        <f>[18]UKUPNO!$H$459</f>
        <v>0</v>
      </c>
      <c r="H399" s="56">
        <f>[18]UKUPNO!$H$459</f>
        <v>0</v>
      </c>
      <c r="I399" s="56">
        <f>[18]UKUPNO!$H$459</f>
        <v>0</v>
      </c>
      <c r="M399" s="81">
        <f t="shared" si="100"/>
        <v>0</v>
      </c>
    </row>
    <row r="400" spans="1:13" ht="25.5" hidden="1" x14ac:dyDescent="0.25">
      <c r="A400" s="131">
        <v>4</v>
      </c>
      <c r="B400" s="132"/>
      <c r="C400" s="133"/>
      <c r="D400" s="85" t="s">
        <v>63</v>
      </c>
      <c r="E400" s="56">
        <f>SUM(E401:E402)</f>
        <v>0</v>
      </c>
      <c r="F400" s="56">
        <f t="shared" ref="F400:I400" si="132">SUM(F401:F402)</f>
        <v>0</v>
      </c>
      <c r="G400" s="56">
        <f t="shared" si="132"/>
        <v>0</v>
      </c>
      <c r="H400" s="56">
        <f t="shared" si="132"/>
        <v>0</v>
      </c>
      <c r="I400" s="56">
        <f t="shared" si="132"/>
        <v>0</v>
      </c>
      <c r="M400" s="81">
        <f t="shared" si="100"/>
        <v>0</v>
      </c>
    </row>
    <row r="401" spans="1:13" ht="25.5" hidden="1" x14ac:dyDescent="0.25">
      <c r="A401" s="131">
        <v>42</v>
      </c>
      <c r="B401" s="132"/>
      <c r="C401" s="133"/>
      <c r="D401" s="85" t="s">
        <v>64</v>
      </c>
      <c r="E401" s="56">
        <f>'[17]1'!$H$74</f>
        <v>0</v>
      </c>
      <c r="F401" s="58"/>
      <c r="G401" s="58">
        <f>[18]UKUPNO!$H$493</f>
        <v>0</v>
      </c>
      <c r="H401" s="58">
        <f>[18]UKUPNO!$H$493</f>
        <v>0</v>
      </c>
      <c r="I401" s="58">
        <f>[18]UKUPNO!$H$493</f>
        <v>0</v>
      </c>
      <c r="M401" s="81">
        <f t="shared" si="100"/>
        <v>0</v>
      </c>
    </row>
    <row r="402" spans="1:13" ht="25.5" hidden="1" x14ac:dyDescent="0.25">
      <c r="A402" s="131">
        <v>45</v>
      </c>
      <c r="B402" s="132"/>
      <c r="C402" s="133"/>
      <c r="D402" s="86" t="s">
        <v>65</v>
      </c>
      <c r="E402" s="56">
        <f>'[17]1'!$H$90</f>
        <v>0</v>
      </c>
      <c r="F402" s="58"/>
      <c r="G402" s="58">
        <f>[18]UKUPNO!$H$592</f>
        <v>0</v>
      </c>
      <c r="H402" s="58">
        <f>[18]UKUPNO!$H$592</f>
        <v>0</v>
      </c>
      <c r="I402" s="58">
        <f>[18]UKUPNO!$H$592</f>
        <v>0</v>
      </c>
      <c r="M402" s="81">
        <f t="shared" si="100"/>
        <v>0</v>
      </c>
    </row>
    <row r="403" spans="1:13" ht="15" hidden="1" customHeight="1" x14ac:dyDescent="0.25">
      <c r="A403" s="137" t="s">
        <v>113</v>
      </c>
      <c r="B403" s="138"/>
      <c r="C403" s="139"/>
      <c r="D403" s="84" t="s">
        <v>114</v>
      </c>
      <c r="E403" s="56">
        <f>E404+E410</f>
        <v>0</v>
      </c>
      <c r="F403" s="56">
        <f t="shared" ref="F403:I403" si="133">F404+F410</f>
        <v>0</v>
      </c>
      <c r="G403" s="56">
        <f t="shared" si="133"/>
        <v>0</v>
      </c>
      <c r="H403" s="56">
        <f t="shared" si="133"/>
        <v>0</v>
      </c>
      <c r="I403" s="56">
        <f t="shared" si="133"/>
        <v>0</v>
      </c>
      <c r="M403" s="81">
        <f t="shared" si="100"/>
        <v>0</v>
      </c>
    </row>
    <row r="404" spans="1:13" hidden="1" x14ac:dyDescent="0.25">
      <c r="A404" s="131">
        <v>3</v>
      </c>
      <c r="B404" s="132"/>
      <c r="C404" s="133"/>
      <c r="D404" s="85" t="s">
        <v>57</v>
      </c>
      <c r="E404" s="56">
        <f>SUM(E405:E409)</f>
        <v>0</v>
      </c>
      <c r="F404" s="56">
        <f t="shared" ref="F404:I404" si="134">SUM(F405:F409)</f>
        <v>0</v>
      </c>
      <c r="G404" s="56">
        <f t="shared" si="134"/>
        <v>0</v>
      </c>
      <c r="H404" s="56">
        <f t="shared" si="134"/>
        <v>0</v>
      </c>
      <c r="I404" s="56">
        <f t="shared" si="134"/>
        <v>0</v>
      </c>
      <c r="M404" s="81">
        <f t="shared" si="100"/>
        <v>0</v>
      </c>
    </row>
    <row r="405" spans="1:13" hidden="1" x14ac:dyDescent="0.25">
      <c r="A405" s="131">
        <v>31</v>
      </c>
      <c r="B405" s="132"/>
      <c r="C405" s="133"/>
      <c r="D405" s="85" t="s">
        <v>58</v>
      </c>
      <c r="E405" s="56">
        <f>'[17]1'!$L$9</f>
        <v>0</v>
      </c>
      <c r="F405" s="56"/>
      <c r="G405" s="56">
        <f>[18]UKUPNO!$L$9</f>
        <v>0</v>
      </c>
      <c r="H405" s="56">
        <f>[18]UKUPNO!$L$9</f>
        <v>0</v>
      </c>
      <c r="I405" s="56">
        <f>[18]UKUPNO!$L$9</f>
        <v>0</v>
      </c>
      <c r="M405" s="81">
        <f t="shared" si="100"/>
        <v>0</v>
      </c>
    </row>
    <row r="406" spans="1:13" hidden="1" x14ac:dyDescent="0.25">
      <c r="A406" s="131">
        <v>32</v>
      </c>
      <c r="B406" s="132"/>
      <c r="C406" s="133"/>
      <c r="D406" s="85" t="s">
        <v>59</v>
      </c>
      <c r="E406" s="56">
        <f>'[17]1'!$L$21</f>
        <v>0</v>
      </c>
      <c r="F406" s="56"/>
      <c r="G406" s="56">
        <f>[18]UKUPNO!$L$46</f>
        <v>0</v>
      </c>
      <c r="H406" s="56">
        <f>[18]UKUPNO!$L$46</f>
        <v>0</v>
      </c>
      <c r="I406" s="56">
        <f>[18]UKUPNO!$L$46</f>
        <v>0</v>
      </c>
      <c r="M406" s="81">
        <f t="shared" ref="M406:M489" si="135">IF(E406+F406+G406+H406+I406=0,0,1)</f>
        <v>0</v>
      </c>
    </row>
    <row r="407" spans="1:13" hidden="1" x14ac:dyDescent="0.25">
      <c r="A407" s="131">
        <v>34</v>
      </c>
      <c r="B407" s="132"/>
      <c r="C407" s="133"/>
      <c r="D407" s="86" t="s">
        <v>60</v>
      </c>
      <c r="E407" s="56">
        <f>'[17]1'!$L$54</f>
        <v>0</v>
      </c>
      <c r="F407" s="56"/>
      <c r="G407" s="56">
        <f>[18]UKUPNO!$L$426</f>
        <v>0</v>
      </c>
      <c r="H407" s="56">
        <f>[18]UKUPNO!$L$426</f>
        <v>0</v>
      </c>
      <c r="I407" s="56">
        <f>[18]UKUPNO!$L$426</f>
        <v>0</v>
      </c>
      <c r="M407" s="81">
        <f t="shared" si="135"/>
        <v>0</v>
      </c>
    </row>
    <row r="408" spans="1:13" ht="38.25" hidden="1" x14ac:dyDescent="0.25">
      <c r="A408" s="131">
        <v>37</v>
      </c>
      <c r="B408" s="132"/>
      <c r="C408" s="133"/>
      <c r="D408" s="86" t="s">
        <v>61</v>
      </c>
      <c r="E408" s="56">
        <f>'[17]1'!$L$58</f>
        <v>0</v>
      </c>
      <c r="F408" s="56"/>
      <c r="G408" s="56">
        <f>[18]UKUPNO!$L$440</f>
        <v>0</v>
      </c>
      <c r="H408" s="56">
        <f>[18]UKUPNO!$L$440</f>
        <v>0</v>
      </c>
      <c r="I408" s="56">
        <f>[18]UKUPNO!$L$440</f>
        <v>0</v>
      </c>
      <c r="M408" s="81">
        <f t="shared" si="135"/>
        <v>0</v>
      </c>
    </row>
    <row r="409" spans="1:13" hidden="1" x14ac:dyDescent="0.25">
      <c r="A409" s="131">
        <v>38</v>
      </c>
      <c r="B409" s="132"/>
      <c r="C409" s="133"/>
      <c r="D409" s="86" t="s">
        <v>62</v>
      </c>
      <c r="E409" s="56">
        <f>'[17]1'!$L$62</f>
        <v>0</v>
      </c>
      <c r="F409" s="56"/>
      <c r="G409" s="56">
        <f>[18]UKUPNO!$L$459</f>
        <v>0</v>
      </c>
      <c r="H409" s="56">
        <f>[18]UKUPNO!$L$459</f>
        <v>0</v>
      </c>
      <c r="I409" s="56">
        <f>[18]UKUPNO!$L$459</f>
        <v>0</v>
      </c>
      <c r="M409" s="81">
        <f t="shared" si="135"/>
        <v>0</v>
      </c>
    </row>
    <row r="410" spans="1:13" ht="25.5" hidden="1" x14ac:dyDescent="0.25">
      <c r="A410" s="131">
        <v>4</v>
      </c>
      <c r="B410" s="132"/>
      <c r="C410" s="133"/>
      <c r="D410" s="85" t="s">
        <v>63</v>
      </c>
      <c r="E410" s="56">
        <f>SUM(E411:E412)</f>
        <v>0</v>
      </c>
      <c r="F410" s="56">
        <f t="shared" ref="F410:I410" si="136">SUM(F411:F412)</f>
        <v>0</v>
      </c>
      <c r="G410" s="56">
        <f t="shared" si="136"/>
        <v>0</v>
      </c>
      <c r="H410" s="56">
        <f t="shared" si="136"/>
        <v>0</v>
      </c>
      <c r="I410" s="56">
        <f t="shared" si="136"/>
        <v>0</v>
      </c>
      <c r="M410" s="81">
        <f t="shared" si="135"/>
        <v>0</v>
      </c>
    </row>
    <row r="411" spans="1:13" ht="25.5" hidden="1" x14ac:dyDescent="0.25">
      <c r="A411" s="131">
        <v>42</v>
      </c>
      <c r="B411" s="132"/>
      <c r="C411" s="133"/>
      <c r="D411" s="85" t="s">
        <v>64</v>
      </c>
      <c r="E411" s="56">
        <f>'[17]1'!$L$74</f>
        <v>0</v>
      </c>
      <c r="F411" s="58"/>
      <c r="G411" s="58">
        <f>[18]UKUPNO!$L$493</f>
        <v>0</v>
      </c>
      <c r="H411" s="58">
        <f>[18]UKUPNO!$L$493</f>
        <v>0</v>
      </c>
      <c r="I411" s="58">
        <f>[18]UKUPNO!$L$493</f>
        <v>0</v>
      </c>
      <c r="M411" s="81">
        <f t="shared" si="135"/>
        <v>0</v>
      </c>
    </row>
    <row r="412" spans="1:13" ht="25.5" hidden="1" x14ac:dyDescent="0.25">
      <c r="A412" s="131">
        <v>45</v>
      </c>
      <c r="B412" s="132"/>
      <c r="C412" s="133"/>
      <c r="D412" s="86" t="s">
        <v>65</v>
      </c>
      <c r="E412" s="56">
        <f>'[17]1'!$L$90</f>
        <v>0</v>
      </c>
      <c r="F412" s="58"/>
      <c r="G412" s="58">
        <f>[18]UKUPNO!$L$592</f>
        <v>0</v>
      </c>
      <c r="H412" s="58">
        <f>[18]UKUPNO!$L$592</f>
        <v>0</v>
      </c>
      <c r="I412" s="58">
        <f>[18]UKUPNO!$L$592</f>
        <v>0</v>
      </c>
      <c r="M412" s="81">
        <f t="shared" si="135"/>
        <v>0</v>
      </c>
    </row>
    <row r="413" spans="1:13" ht="15" hidden="1" customHeight="1" x14ac:dyDescent="0.25">
      <c r="A413" s="137" t="s">
        <v>116</v>
      </c>
      <c r="B413" s="138"/>
      <c r="C413" s="139"/>
      <c r="D413" s="84" t="s">
        <v>117</v>
      </c>
      <c r="E413" s="56">
        <f>E414+E420</f>
        <v>0</v>
      </c>
      <c r="F413" s="56">
        <f t="shared" ref="F413:I413" si="137">F414+F420</f>
        <v>0</v>
      </c>
      <c r="G413" s="56">
        <f t="shared" si="137"/>
        <v>0</v>
      </c>
      <c r="H413" s="56">
        <f t="shared" si="137"/>
        <v>0</v>
      </c>
      <c r="I413" s="56">
        <f t="shared" si="137"/>
        <v>0</v>
      </c>
      <c r="M413" s="81">
        <f t="shared" si="135"/>
        <v>0</v>
      </c>
    </row>
    <row r="414" spans="1:13" hidden="1" x14ac:dyDescent="0.25">
      <c r="A414" s="131">
        <v>3</v>
      </c>
      <c r="B414" s="132"/>
      <c r="C414" s="133"/>
      <c r="D414" s="85" t="s">
        <v>57</v>
      </c>
      <c r="E414" s="56">
        <f>SUM(E415:E419)</f>
        <v>0</v>
      </c>
      <c r="F414" s="56">
        <f t="shared" ref="F414:I414" si="138">SUM(F415:F419)</f>
        <v>0</v>
      </c>
      <c r="G414" s="56">
        <f t="shared" si="138"/>
        <v>0</v>
      </c>
      <c r="H414" s="56">
        <f t="shared" si="138"/>
        <v>0</v>
      </c>
      <c r="I414" s="56">
        <f t="shared" si="138"/>
        <v>0</v>
      </c>
      <c r="M414" s="81">
        <f t="shared" si="135"/>
        <v>0</v>
      </c>
    </row>
    <row r="415" spans="1:13" hidden="1" x14ac:dyDescent="0.25">
      <c r="A415" s="131">
        <v>31</v>
      </c>
      <c r="B415" s="132"/>
      <c r="C415" s="133"/>
      <c r="D415" s="85" t="s">
        <v>58</v>
      </c>
      <c r="E415" s="56">
        <f>'[17]1'!$N$9</f>
        <v>0</v>
      </c>
      <c r="F415" s="56"/>
      <c r="G415" s="56">
        <f>[18]UKUPNO!$N$9</f>
        <v>0</v>
      </c>
      <c r="H415" s="56">
        <f>[18]UKUPNO!$N$9</f>
        <v>0</v>
      </c>
      <c r="I415" s="56">
        <f>[18]UKUPNO!$N$9</f>
        <v>0</v>
      </c>
      <c r="M415" s="81">
        <f t="shared" si="135"/>
        <v>0</v>
      </c>
    </row>
    <row r="416" spans="1:13" hidden="1" x14ac:dyDescent="0.25">
      <c r="A416" s="131">
        <v>32</v>
      </c>
      <c r="B416" s="132"/>
      <c r="C416" s="133"/>
      <c r="D416" s="85" t="s">
        <v>59</v>
      </c>
      <c r="E416" s="56">
        <f>'[17]1'!$N$21</f>
        <v>0</v>
      </c>
      <c r="F416" s="56"/>
      <c r="G416" s="56">
        <f>[18]UKUPNO!$N$46</f>
        <v>0</v>
      </c>
      <c r="H416" s="56">
        <f>[18]UKUPNO!$N$46</f>
        <v>0</v>
      </c>
      <c r="I416" s="56">
        <f>[18]UKUPNO!$N$46</f>
        <v>0</v>
      </c>
      <c r="M416" s="81">
        <f t="shared" si="135"/>
        <v>0</v>
      </c>
    </row>
    <row r="417" spans="1:13" hidden="1" x14ac:dyDescent="0.25">
      <c r="A417" s="131">
        <v>34</v>
      </c>
      <c r="B417" s="132"/>
      <c r="C417" s="133"/>
      <c r="D417" s="86" t="s">
        <v>60</v>
      </c>
      <c r="E417" s="56">
        <f>'[17]1'!$N$54</f>
        <v>0</v>
      </c>
      <c r="F417" s="56"/>
      <c r="G417" s="56">
        <f>[18]UKUPNO!$N$426</f>
        <v>0</v>
      </c>
      <c r="H417" s="56">
        <f>[18]UKUPNO!$N$426</f>
        <v>0</v>
      </c>
      <c r="I417" s="56">
        <f>[18]UKUPNO!$N$426</f>
        <v>0</v>
      </c>
      <c r="M417" s="81">
        <f t="shared" si="135"/>
        <v>0</v>
      </c>
    </row>
    <row r="418" spans="1:13" ht="38.25" hidden="1" x14ac:dyDescent="0.25">
      <c r="A418" s="131">
        <v>37</v>
      </c>
      <c r="B418" s="132"/>
      <c r="C418" s="133"/>
      <c r="D418" s="86" t="s">
        <v>61</v>
      </c>
      <c r="E418" s="56">
        <f>'[17]1'!$N$58</f>
        <v>0</v>
      </c>
      <c r="F418" s="56"/>
      <c r="G418" s="56">
        <f>[18]UKUPNO!$N$440</f>
        <v>0</v>
      </c>
      <c r="H418" s="56">
        <f>[18]UKUPNO!$N$440</f>
        <v>0</v>
      </c>
      <c r="I418" s="56">
        <f>[18]UKUPNO!$N$440</f>
        <v>0</v>
      </c>
      <c r="M418" s="81">
        <f t="shared" si="135"/>
        <v>0</v>
      </c>
    </row>
    <row r="419" spans="1:13" hidden="1" x14ac:dyDescent="0.25">
      <c r="A419" s="131">
        <v>38</v>
      </c>
      <c r="B419" s="132"/>
      <c r="C419" s="133"/>
      <c r="D419" s="86" t="s">
        <v>62</v>
      </c>
      <c r="E419" s="56">
        <f>'[17]1'!$N$62</f>
        <v>0</v>
      </c>
      <c r="F419" s="56"/>
      <c r="G419" s="56">
        <f>[18]UKUPNO!$N$459</f>
        <v>0</v>
      </c>
      <c r="H419" s="56">
        <f>[18]UKUPNO!$N$459</f>
        <v>0</v>
      </c>
      <c r="I419" s="56">
        <f>[18]UKUPNO!$N$459</f>
        <v>0</v>
      </c>
      <c r="M419" s="81">
        <f t="shared" si="135"/>
        <v>0</v>
      </c>
    </row>
    <row r="420" spans="1:13" ht="25.5" hidden="1" x14ac:dyDescent="0.25">
      <c r="A420" s="131">
        <v>4</v>
      </c>
      <c r="B420" s="132"/>
      <c r="C420" s="133"/>
      <c r="D420" s="85" t="s">
        <v>63</v>
      </c>
      <c r="E420" s="56">
        <f>SUM(E421:E422)</f>
        <v>0</v>
      </c>
      <c r="F420" s="56">
        <f t="shared" ref="F420:I420" si="139">SUM(F421:F422)</f>
        <v>0</v>
      </c>
      <c r="G420" s="56">
        <f t="shared" si="139"/>
        <v>0</v>
      </c>
      <c r="H420" s="56">
        <f t="shared" si="139"/>
        <v>0</v>
      </c>
      <c r="I420" s="56">
        <f t="shared" si="139"/>
        <v>0</v>
      </c>
      <c r="M420" s="81">
        <f t="shared" si="135"/>
        <v>0</v>
      </c>
    </row>
    <row r="421" spans="1:13" ht="25.5" hidden="1" x14ac:dyDescent="0.25">
      <c r="A421" s="131">
        <v>42</v>
      </c>
      <c r="B421" s="132"/>
      <c r="C421" s="133"/>
      <c r="D421" s="85" t="s">
        <v>64</v>
      </c>
      <c r="E421" s="56">
        <f>'[17]1'!$N$74</f>
        <v>0</v>
      </c>
      <c r="F421" s="58"/>
      <c r="G421" s="58">
        <f>[18]UKUPNO!$N$493</f>
        <v>0</v>
      </c>
      <c r="H421" s="58">
        <f>[18]UKUPNO!$N$493</f>
        <v>0</v>
      </c>
      <c r="I421" s="58">
        <f>[18]UKUPNO!$N$493</f>
        <v>0</v>
      </c>
      <c r="M421" s="81">
        <f t="shared" si="135"/>
        <v>0</v>
      </c>
    </row>
    <row r="422" spans="1:13" ht="25.5" hidden="1" x14ac:dyDescent="0.25">
      <c r="A422" s="131">
        <v>45</v>
      </c>
      <c r="B422" s="132"/>
      <c r="C422" s="133"/>
      <c r="D422" s="86" t="s">
        <v>65</v>
      </c>
      <c r="E422" s="56">
        <f>'[17]1'!$N$90</f>
        <v>0</v>
      </c>
      <c r="F422" s="58"/>
      <c r="G422" s="58">
        <f>[18]UKUPNO!$N$592</f>
        <v>0</v>
      </c>
      <c r="H422" s="58">
        <f>[18]UKUPNO!$N$592</f>
        <v>0</v>
      </c>
      <c r="I422" s="58">
        <f>[18]UKUPNO!$N$592</f>
        <v>0</v>
      </c>
      <c r="M422" s="81">
        <f t="shared" si="135"/>
        <v>0</v>
      </c>
    </row>
    <row r="423" spans="1:13" ht="15" customHeight="1" x14ac:dyDescent="0.25">
      <c r="A423" s="137" t="s">
        <v>121</v>
      </c>
      <c r="B423" s="138"/>
      <c r="C423" s="139"/>
      <c r="D423" s="84" t="s">
        <v>122</v>
      </c>
      <c r="E423" s="56">
        <f>E424+E430</f>
        <v>817.17433140885259</v>
      </c>
      <c r="F423" s="56">
        <f t="shared" ref="F423:I423" si="140">F424+F430</f>
        <v>0</v>
      </c>
      <c r="G423" s="56">
        <f t="shared" si="140"/>
        <v>0</v>
      </c>
      <c r="H423" s="56">
        <f t="shared" si="140"/>
        <v>0</v>
      </c>
      <c r="I423" s="56">
        <f t="shared" si="140"/>
        <v>0</v>
      </c>
      <c r="M423" s="81">
        <f t="shared" si="135"/>
        <v>1</v>
      </c>
    </row>
    <row r="424" spans="1:13" x14ac:dyDescent="0.25">
      <c r="A424" s="131">
        <v>3</v>
      </c>
      <c r="B424" s="132"/>
      <c r="C424" s="133"/>
      <c r="D424" s="85" t="s">
        <v>57</v>
      </c>
      <c r="E424" s="56">
        <f>SUM(E425:E429)</f>
        <v>817.17433140885259</v>
      </c>
      <c r="F424" s="56">
        <f t="shared" ref="F424:I424" si="141">SUM(F425:F429)</f>
        <v>0</v>
      </c>
      <c r="G424" s="56">
        <f t="shared" si="141"/>
        <v>0</v>
      </c>
      <c r="H424" s="56">
        <f t="shared" si="141"/>
        <v>0</v>
      </c>
      <c r="I424" s="56">
        <f t="shared" si="141"/>
        <v>0</v>
      </c>
      <c r="M424" s="81">
        <f t="shared" si="135"/>
        <v>1</v>
      </c>
    </row>
    <row r="425" spans="1:13" hidden="1" x14ac:dyDescent="0.25">
      <c r="A425" s="131">
        <v>31</v>
      </c>
      <c r="B425" s="132"/>
      <c r="C425" s="133"/>
      <c r="D425" s="85" t="s">
        <v>58</v>
      </c>
      <c r="E425" s="56">
        <f>'[17]1'!$P$9</f>
        <v>0</v>
      </c>
      <c r="F425" s="56"/>
      <c r="G425" s="56">
        <f>[18]UKUPNO!$P$9</f>
        <v>0</v>
      </c>
      <c r="H425" s="56">
        <f>[18]UKUPNO!$P$9</f>
        <v>0</v>
      </c>
      <c r="I425" s="56">
        <f>[18]UKUPNO!$P$9</f>
        <v>0</v>
      </c>
      <c r="M425" s="81">
        <f t="shared" si="135"/>
        <v>0</v>
      </c>
    </row>
    <row r="426" spans="1:13" x14ac:dyDescent="0.25">
      <c r="A426" s="131">
        <v>32</v>
      </c>
      <c r="B426" s="132"/>
      <c r="C426" s="133"/>
      <c r="D426" s="85" t="s">
        <v>59</v>
      </c>
      <c r="E426" s="56">
        <f>'[17]1'!$P$21</f>
        <v>817.17433140885259</v>
      </c>
      <c r="F426" s="56"/>
      <c r="G426" s="56">
        <f>[18]UKUPNO!$P$46</f>
        <v>0</v>
      </c>
      <c r="H426" s="56">
        <f>[18]UKUPNO!$P$46</f>
        <v>0</v>
      </c>
      <c r="I426" s="56">
        <f>[18]UKUPNO!$P$46</f>
        <v>0</v>
      </c>
      <c r="M426" s="81">
        <f t="shared" si="135"/>
        <v>1</v>
      </c>
    </row>
    <row r="427" spans="1:13" hidden="1" x14ac:dyDescent="0.25">
      <c r="A427" s="131">
        <v>34</v>
      </c>
      <c r="B427" s="132"/>
      <c r="C427" s="133"/>
      <c r="D427" s="86" t="s">
        <v>60</v>
      </c>
      <c r="E427" s="56">
        <f>'[17]1'!$P$54</f>
        <v>0</v>
      </c>
      <c r="F427" s="56"/>
      <c r="G427" s="56">
        <f>[18]UKUPNO!$P$426</f>
        <v>0</v>
      </c>
      <c r="H427" s="56">
        <f>[18]UKUPNO!$P$426</f>
        <v>0</v>
      </c>
      <c r="I427" s="56">
        <f>[18]UKUPNO!$P$426</f>
        <v>0</v>
      </c>
      <c r="M427" s="81">
        <f t="shared" si="135"/>
        <v>0</v>
      </c>
    </row>
    <row r="428" spans="1:13" ht="38.25" hidden="1" x14ac:dyDescent="0.25">
      <c r="A428" s="131">
        <v>37</v>
      </c>
      <c r="B428" s="132"/>
      <c r="C428" s="133"/>
      <c r="D428" s="86" t="s">
        <v>61</v>
      </c>
      <c r="E428" s="56">
        <f>'[17]1'!$P$58</f>
        <v>0</v>
      </c>
      <c r="F428" s="56"/>
      <c r="G428" s="56">
        <f>[18]UKUPNO!$P$440</f>
        <v>0</v>
      </c>
      <c r="H428" s="56">
        <f>[18]UKUPNO!$P$440</f>
        <v>0</v>
      </c>
      <c r="I428" s="56">
        <f>[18]UKUPNO!$P$440</f>
        <v>0</v>
      </c>
      <c r="M428" s="81">
        <f t="shared" si="135"/>
        <v>0</v>
      </c>
    </row>
    <row r="429" spans="1:13" hidden="1" x14ac:dyDescent="0.25">
      <c r="A429" s="131">
        <v>38</v>
      </c>
      <c r="B429" s="132"/>
      <c r="C429" s="133"/>
      <c r="D429" s="86" t="s">
        <v>62</v>
      </c>
      <c r="E429" s="56">
        <f>'[17]1'!$P$62</f>
        <v>0</v>
      </c>
      <c r="F429" s="56"/>
      <c r="G429" s="56">
        <f>[18]UKUPNO!$P$459</f>
        <v>0</v>
      </c>
      <c r="H429" s="56">
        <f>[18]UKUPNO!$P$459</f>
        <v>0</v>
      </c>
      <c r="I429" s="56">
        <f>[18]UKUPNO!$P$459</f>
        <v>0</v>
      </c>
      <c r="M429" s="81">
        <f t="shared" si="135"/>
        <v>0</v>
      </c>
    </row>
    <row r="430" spans="1:13" ht="25.5" hidden="1" x14ac:dyDescent="0.25">
      <c r="A430" s="131">
        <v>4</v>
      </c>
      <c r="B430" s="132"/>
      <c r="C430" s="133"/>
      <c r="D430" s="85" t="s">
        <v>63</v>
      </c>
      <c r="E430" s="56">
        <f>SUM(E431:E432)</f>
        <v>0</v>
      </c>
      <c r="F430" s="56">
        <f t="shared" ref="F430:I430" si="142">SUM(F431:F432)</f>
        <v>0</v>
      </c>
      <c r="G430" s="56">
        <f t="shared" si="142"/>
        <v>0</v>
      </c>
      <c r="H430" s="56">
        <f t="shared" si="142"/>
        <v>0</v>
      </c>
      <c r="I430" s="56">
        <f t="shared" si="142"/>
        <v>0</v>
      </c>
      <c r="M430" s="81">
        <f t="shared" si="135"/>
        <v>0</v>
      </c>
    </row>
    <row r="431" spans="1:13" ht="25.5" hidden="1" x14ac:dyDescent="0.25">
      <c r="A431" s="131">
        <v>42</v>
      </c>
      <c r="B431" s="132"/>
      <c r="C431" s="133"/>
      <c r="D431" s="85" t="s">
        <v>64</v>
      </c>
      <c r="E431" s="56">
        <f>'[17]1'!$P$74</f>
        <v>0</v>
      </c>
      <c r="F431" s="58"/>
      <c r="G431" s="58">
        <f>[18]UKUPNO!$P$493</f>
        <v>0</v>
      </c>
      <c r="H431" s="58">
        <f>[18]UKUPNO!$P$493</f>
        <v>0</v>
      </c>
      <c r="I431" s="58">
        <f>[18]UKUPNO!$P$493</f>
        <v>0</v>
      </c>
      <c r="M431" s="81">
        <f t="shared" si="135"/>
        <v>0</v>
      </c>
    </row>
    <row r="432" spans="1:13" ht="25.5" hidden="1" x14ac:dyDescent="0.25">
      <c r="A432" s="131">
        <v>45</v>
      </c>
      <c r="B432" s="132"/>
      <c r="C432" s="133"/>
      <c r="D432" s="86" t="s">
        <v>65</v>
      </c>
      <c r="E432" s="56">
        <f>'[17]1'!$P$90</f>
        <v>0</v>
      </c>
      <c r="F432" s="58"/>
      <c r="G432" s="58">
        <f>[18]UKUPNO!$P$592</f>
        <v>0</v>
      </c>
      <c r="H432" s="58">
        <f>[18]UKUPNO!$P$592</f>
        <v>0</v>
      </c>
      <c r="I432" s="58">
        <f>[18]UKUPNO!$P$592</f>
        <v>0</v>
      </c>
      <c r="M432" s="81">
        <f t="shared" si="135"/>
        <v>0</v>
      </c>
    </row>
    <row r="433" spans="1:13" ht="15" hidden="1" customHeight="1" x14ac:dyDescent="0.25">
      <c r="A433" s="137" t="s">
        <v>124</v>
      </c>
      <c r="B433" s="138"/>
      <c r="C433" s="139"/>
      <c r="D433" s="84" t="s">
        <v>125</v>
      </c>
      <c r="E433" s="56">
        <f>E434+E440</f>
        <v>0</v>
      </c>
      <c r="F433" s="56">
        <f t="shared" ref="F433:I433" si="143">F434+F440</f>
        <v>0</v>
      </c>
      <c r="G433" s="56">
        <f t="shared" si="143"/>
        <v>0</v>
      </c>
      <c r="H433" s="56">
        <f t="shared" si="143"/>
        <v>0</v>
      </c>
      <c r="I433" s="56">
        <f t="shared" si="143"/>
        <v>0</v>
      </c>
      <c r="M433" s="81">
        <f t="shared" si="135"/>
        <v>0</v>
      </c>
    </row>
    <row r="434" spans="1:13" hidden="1" x14ac:dyDescent="0.25">
      <c r="A434" s="131">
        <v>3</v>
      </c>
      <c r="B434" s="132"/>
      <c r="C434" s="133"/>
      <c r="D434" s="85" t="s">
        <v>57</v>
      </c>
      <c r="E434" s="56">
        <f>SUM(E435:E439)</f>
        <v>0</v>
      </c>
      <c r="F434" s="56">
        <f t="shared" ref="F434:I434" si="144">SUM(F435:F439)</f>
        <v>0</v>
      </c>
      <c r="G434" s="56">
        <f t="shared" si="144"/>
        <v>0</v>
      </c>
      <c r="H434" s="56">
        <f t="shared" si="144"/>
        <v>0</v>
      </c>
      <c r="I434" s="56">
        <f t="shared" si="144"/>
        <v>0</v>
      </c>
      <c r="M434" s="81">
        <f t="shared" si="135"/>
        <v>0</v>
      </c>
    </row>
    <row r="435" spans="1:13" hidden="1" x14ac:dyDescent="0.25">
      <c r="A435" s="131">
        <v>31</v>
      </c>
      <c r="B435" s="132"/>
      <c r="C435" s="133"/>
      <c r="D435" s="85" t="s">
        <v>58</v>
      </c>
      <c r="E435" s="56">
        <f>'[17]1'!$R$9</f>
        <v>0</v>
      </c>
      <c r="F435" s="56"/>
      <c r="G435" s="56">
        <f>[18]UKUPNO!$R$9</f>
        <v>0</v>
      </c>
      <c r="H435" s="56">
        <f>[18]UKUPNO!$R$9</f>
        <v>0</v>
      </c>
      <c r="I435" s="56">
        <f>[18]UKUPNO!$R$9</f>
        <v>0</v>
      </c>
      <c r="M435" s="81">
        <f t="shared" si="135"/>
        <v>0</v>
      </c>
    </row>
    <row r="436" spans="1:13" hidden="1" x14ac:dyDescent="0.25">
      <c r="A436" s="131">
        <v>32</v>
      </c>
      <c r="B436" s="132"/>
      <c r="C436" s="133"/>
      <c r="D436" s="85" t="s">
        <v>59</v>
      </c>
      <c r="E436" s="56">
        <f>'[17]1'!$R$21</f>
        <v>0</v>
      </c>
      <c r="F436" s="56"/>
      <c r="G436" s="56">
        <f>[18]UKUPNO!$R$46</f>
        <v>0</v>
      </c>
      <c r="H436" s="56">
        <f>[18]UKUPNO!$R$46</f>
        <v>0</v>
      </c>
      <c r="I436" s="56">
        <f>[18]UKUPNO!$R$46</f>
        <v>0</v>
      </c>
      <c r="M436" s="81">
        <f t="shared" si="135"/>
        <v>0</v>
      </c>
    </row>
    <row r="437" spans="1:13" hidden="1" x14ac:dyDescent="0.25">
      <c r="A437" s="131">
        <v>34</v>
      </c>
      <c r="B437" s="132"/>
      <c r="C437" s="133"/>
      <c r="D437" s="86" t="s">
        <v>60</v>
      </c>
      <c r="E437" s="56">
        <f>'[17]1'!$R$54</f>
        <v>0</v>
      </c>
      <c r="F437" s="56"/>
      <c r="G437" s="56">
        <f>[18]UKUPNO!$R$426</f>
        <v>0</v>
      </c>
      <c r="H437" s="56">
        <f>[18]UKUPNO!$R$426</f>
        <v>0</v>
      </c>
      <c r="I437" s="56">
        <f>[18]UKUPNO!$R$426</f>
        <v>0</v>
      </c>
      <c r="M437" s="81">
        <f t="shared" si="135"/>
        <v>0</v>
      </c>
    </row>
    <row r="438" spans="1:13" ht="38.25" hidden="1" x14ac:dyDescent="0.25">
      <c r="A438" s="131">
        <v>37</v>
      </c>
      <c r="B438" s="132"/>
      <c r="C438" s="133"/>
      <c r="D438" s="86" t="s">
        <v>61</v>
      </c>
      <c r="E438" s="56">
        <f>'[17]1'!$R$58</f>
        <v>0</v>
      </c>
      <c r="F438" s="56"/>
      <c r="G438" s="56">
        <f>[18]UKUPNO!$R$440</f>
        <v>0</v>
      </c>
      <c r="H438" s="56">
        <f>[18]UKUPNO!$R$440</f>
        <v>0</v>
      </c>
      <c r="I438" s="56">
        <f>[18]UKUPNO!$R$440</f>
        <v>0</v>
      </c>
      <c r="M438" s="81">
        <f t="shared" si="135"/>
        <v>0</v>
      </c>
    </row>
    <row r="439" spans="1:13" hidden="1" x14ac:dyDescent="0.25">
      <c r="A439" s="131">
        <v>38</v>
      </c>
      <c r="B439" s="132"/>
      <c r="C439" s="133"/>
      <c r="D439" s="86" t="s">
        <v>62</v>
      </c>
      <c r="E439" s="56">
        <f>'[17]1'!$R$62</f>
        <v>0</v>
      </c>
      <c r="F439" s="56"/>
      <c r="G439" s="56">
        <f>[18]UKUPNO!$R$459</f>
        <v>0</v>
      </c>
      <c r="H439" s="56">
        <f>[18]UKUPNO!$R$459</f>
        <v>0</v>
      </c>
      <c r="I439" s="56">
        <f>[18]UKUPNO!$R$459</f>
        <v>0</v>
      </c>
      <c r="M439" s="81">
        <f t="shared" si="135"/>
        <v>0</v>
      </c>
    </row>
    <row r="440" spans="1:13" ht="25.5" hidden="1" x14ac:dyDescent="0.25">
      <c r="A440" s="131">
        <v>4</v>
      </c>
      <c r="B440" s="132"/>
      <c r="C440" s="133"/>
      <c r="D440" s="85" t="s">
        <v>63</v>
      </c>
      <c r="E440" s="56">
        <f>SUM(E441:E442)</f>
        <v>0</v>
      </c>
      <c r="F440" s="56">
        <f t="shared" ref="F440:I440" si="145">SUM(F441:F442)</f>
        <v>0</v>
      </c>
      <c r="G440" s="56">
        <f t="shared" si="145"/>
        <v>0</v>
      </c>
      <c r="H440" s="56">
        <f t="shared" si="145"/>
        <v>0</v>
      </c>
      <c r="I440" s="56">
        <f t="shared" si="145"/>
        <v>0</v>
      </c>
      <c r="M440" s="81">
        <f t="shared" si="135"/>
        <v>0</v>
      </c>
    </row>
    <row r="441" spans="1:13" ht="25.5" hidden="1" x14ac:dyDescent="0.25">
      <c r="A441" s="131">
        <v>42</v>
      </c>
      <c r="B441" s="132"/>
      <c r="C441" s="133"/>
      <c r="D441" s="85" t="s">
        <v>64</v>
      </c>
      <c r="E441" s="56">
        <f>'[17]1'!$R$74</f>
        <v>0</v>
      </c>
      <c r="F441" s="58"/>
      <c r="G441" s="58">
        <f>[18]UKUPNO!$R$493</f>
        <v>0</v>
      </c>
      <c r="H441" s="58">
        <f>[18]UKUPNO!$R$493</f>
        <v>0</v>
      </c>
      <c r="I441" s="58">
        <f>[18]UKUPNO!$R$493</f>
        <v>0</v>
      </c>
      <c r="M441" s="81">
        <f t="shared" si="135"/>
        <v>0</v>
      </c>
    </row>
    <row r="442" spans="1:13" ht="25.5" hidden="1" x14ac:dyDescent="0.25">
      <c r="A442" s="131">
        <v>45</v>
      </c>
      <c r="B442" s="132"/>
      <c r="C442" s="133"/>
      <c r="D442" s="86" t="s">
        <v>65</v>
      </c>
      <c r="E442" s="56">
        <f>'[17]1'!$R$90</f>
        <v>0</v>
      </c>
      <c r="F442" s="58"/>
      <c r="G442" s="58">
        <f>[18]UKUPNO!$R$592</f>
        <v>0</v>
      </c>
      <c r="H442" s="58">
        <f>[18]UKUPNO!$R$592</f>
        <v>0</v>
      </c>
      <c r="I442" s="58">
        <f>[18]UKUPNO!$R$592</f>
        <v>0</v>
      </c>
      <c r="M442" s="81">
        <f t="shared" si="135"/>
        <v>0</v>
      </c>
    </row>
    <row r="443" spans="1:13" ht="25.5" x14ac:dyDescent="0.25">
      <c r="A443" s="125" t="s">
        <v>162</v>
      </c>
      <c r="B443" s="126"/>
      <c r="C443" s="127"/>
      <c r="D443" s="79" t="s">
        <v>163</v>
      </c>
      <c r="E443" s="80">
        <f>E444</f>
        <v>14301.792515495388</v>
      </c>
      <c r="F443" s="80">
        <f t="shared" ref="F443:I443" si="146">F444</f>
        <v>23398.57</v>
      </c>
      <c r="G443" s="80">
        <f t="shared" si="146"/>
        <v>9960</v>
      </c>
      <c r="H443" s="80">
        <f t="shared" si="146"/>
        <v>9960</v>
      </c>
      <c r="I443" s="80">
        <f t="shared" si="146"/>
        <v>9960</v>
      </c>
      <c r="M443" s="81">
        <f t="shared" si="135"/>
        <v>1</v>
      </c>
    </row>
    <row r="444" spans="1:13" x14ac:dyDescent="0.25">
      <c r="A444" s="128" t="s">
        <v>164</v>
      </c>
      <c r="B444" s="129"/>
      <c r="C444" s="130"/>
      <c r="D444" s="82" t="s">
        <v>165</v>
      </c>
      <c r="E444" s="83">
        <f>E445+E449+E453+E457+E461+E465+E469+E473+E477+E481+E485</f>
        <v>14301.792515495388</v>
      </c>
      <c r="F444" s="83">
        <f t="shared" ref="F444:I444" si="147">F445+F449+F453+F457+F461+F465+F469+F473+F477+F481+F485</f>
        <v>23398.57</v>
      </c>
      <c r="G444" s="83">
        <f t="shared" si="147"/>
        <v>9960</v>
      </c>
      <c r="H444" s="83">
        <f t="shared" si="147"/>
        <v>9960</v>
      </c>
      <c r="I444" s="83">
        <f t="shared" si="147"/>
        <v>9960</v>
      </c>
      <c r="M444" s="81">
        <f t="shared" si="135"/>
        <v>1</v>
      </c>
    </row>
    <row r="445" spans="1:13" x14ac:dyDescent="0.25">
      <c r="A445" s="137" t="s">
        <v>113</v>
      </c>
      <c r="B445" s="138"/>
      <c r="C445" s="139"/>
      <c r="D445" s="84" t="s">
        <v>114</v>
      </c>
      <c r="E445" s="88">
        <f>E446</f>
        <v>5850.6178246731697</v>
      </c>
      <c r="F445" s="88">
        <f t="shared" ref="F445:I445" si="148">F446</f>
        <v>4079</v>
      </c>
      <c r="G445" s="88">
        <f t="shared" si="148"/>
        <v>3600</v>
      </c>
      <c r="H445" s="88">
        <f t="shared" si="148"/>
        <v>3600</v>
      </c>
      <c r="I445" s="88">
        <f t="shared" si="148"/>
        <v>3600</v>
      </c>
      <c r="M445" s="81">
        <f t="shared" si="135"/>
        <v>1</v>
      </c>
    </row>
    <row r="446" spans="1:13" ht="25.5" x14ac:dyDescent="0.25">
      <c r="A446" s="131">
        <v>4</v>
      </c>
      <c r="B446" s="132"/>
      <c r="C446" s="133"/>
      <c r="D446" s="85" t="s">
        <v>63</v>
      </c>
      <c r="E446" s="56">
        <f>SUM(E447:E448)</f>
        <v>5850.6178246731697</v>
      </c>
      <c r="F446" s="56">
        <f t="shared" ref="F446:I446" si="149">SUM(F447:F448)</f>
        <v>4079</v>
      </c>
      <c r="G446" s="56">
        <f t="shared" si="149"/>
        <v>3600</v>
      </c>
      <c r="H446" s="56">
        <f t="shared" si="149"/>
        <v>3600</v>
      </c>
      <c r="I446" s="56">
        <f t="shared" si="149"/>
        <v>3600</v>
      </c>
      <c r="M446" s="81">
        <f t="shared" si="135"/>
        <v>1</v>
      </c>
    </row>
    <row r="447" spans="1:13" ht="25.5" x14ac:dyDescent="0.25">
      <c r="A447" s="131">
        <v>42</v>
      </c>
      <c r="B447" s="132"/>
      <c r="C447" s="133"/>
      <c r="D447" s="85" t="s">
        <v>64</v>
      </c>
      <c r="E447" s="56">
        <f>'[19]1'!$L$74</f>
        <v>5850.6178246731697</v>
      </c>
      <c r="F447" s="58">
        <v>4079</v>
      </c>
      <c r="G447" s="58">
        <f>[20]UKUPNO!$L$493</f>
        <v>3600</v>
      </c>
      <c r="H447" s="58">
        <f>[20]UKUPNO!$L$493</f>
        <v>3600</v>
      </c>
      <c r="I447" s="58">
        <f>[20]UKUPNO!$L$493</f>
        <v>3600</v>
      </c>
      <c r="M447" s="81">
        <f t="shared" si="135"/>
        <v>1</v>
      </c>
    </row>
    <row r="448" spans="1:13" ht="25.5" hidden="1" x14ac:dyDescent="0.25">
      <c r="A448" s="131">
        <v>45</v>
      </c>
      <c r="B448" s="132"/>
      <c r="C448" s="133"/>
      <c r="D448" s="86" t="s">
        <v>65</v>
      </c>
      <c r="E448" s="56">
        <f>'[19]1'!$L$90</f>
        <v>0</v>
      </c>
      <c r="F448" s="58"/>
      <c r="G448" s="58">
        <f>[20]UKUPNO!$L$592</f>
        <v>0</v>
      </c>
      <c r="H448" s="58">
        <f>[20]UKUPNO!$L$592</f>
        <v>0</v>
      </c>
      <c r="I448" s="58">
        <f>[20]UKUPNO!$L$592</f>
        <v>0</v>
      </c>
      <c r="M448" s="81">
        <f t="shared" si="135"/>
        <v>0</v>
      </c>
    </row>
    <row r="449" spans="1:13" x14ac:dyDescent="0.25">
      <c r="A449" s="134" t="s">
        <v>115</v>
      </c>
      <c r="B449" s="135"/>
      <c r="C449" s="136"/>
      <c r="D449" s="84" t="s">
        <v>114</v>
      </c>
      <c r="E449" s="88">
        <f>E450</f>
        <v>0</v>
      </c>
      <c r="F449" s="88">
        <f t="shared" ref="F449:I449" si="150">F450</f>
        <v>820.99</v>
      </c>
      <c r="G449" s="88">
        <f t="shared" si="150"/>
        <v>0</v>
      </c>
      <c r="H449" s="88">
        <f t="shared" si="150"/>
        <v>0</v>
      </c>
      <c r="I449" s="88">
        <f t="shared" si="150"/>
        <v>0</v>
      </c>
      <c r="M449" s="81">
        <f t="shared" si="135"/>
        <v>1</v>
      </c>
    </row>
    <row r="450" spans="1:13" ht="25.5" x14ac:dyDescent="0.25">
      <c r="A450" s="131">
        <v>4</v>
      </c>
      <c r="B450" s="132"/>
      <c r="C450" s="133"/>
      <c r="D450" s="85" t="s">
        <v>63</v>
      </c>
      <c r="E450" s="56">
        <f>SUM(E451:E452)</f>
        <v>0</v>
      </c>
      <c r="F450" s="56">
        <f t="shared" ref="F450:I450" si="151">SUM(F451:F452)</f>
        <v>820.99</v>
      </c>
      <c r="G450" s="56">
        <f t="shared" si="151"/>
        <v>0</v>
      </c>
      <c r="H450" s="56">
        <f t="shared" si="151"/>
        <v>0</v>
      </c>
      <c r="I450" s="56">
        <f t="shared" si="151"/>
        <v>0</v>
      </c>
      <c r="M450" s="81">
        <f t="shared" si="135"/>
        <v>1</v>
      </c>
    </row>
    <row r="451" spans="1:13" ht="25.5" x14ac:dyDescent="0.25">
      <c r="A451" s="131">
        <v>42</v>
      </c>
      <c r="B451" s="132"/>
      <c r="C451" s="133"/>
      <c r="D451" s="85" t="s">
        <v>64</v>
      </c>
      <c r="E451" s="56">
        <f>'[19]1'!$M$74</f>
        <v>0</v>
      </c>
      <c r="F451" s="58">
        <v>820.99</v>
      </c>
      <c r="G451" s="58"/>
      <c r="H451" s="58"/>
      <c r="I451" s="58"/>
      <c r="M451" s="81">
        <f t="shared" si="135"/>
        <v>1</v>
      </c>
    </row>
    <row r="452" spans="1:13" ht="25.5" hidden="1" x14ac:dyDescent="0.25">
      <c r="A452" s="131">
        <v>45</v>
      </c>
      <c r="B452" s="132"/>
      <c r="C452" s="133"/>
      <c r="D452" s="86" t="s">
        <v>65</v>
      </c>
      <c r="E452" s="56">
        <f>'[19]1'!$M$90</f>
        <v>0</v>
      </c>
      <c r="F452" s="58"/>
      <c r="G452" s="58"/>
      <c r="H452" s="58"/>
      <c r="I452" s="58"/>
      <c r="M452" s="81">
        <f t="shared" si="135"/>
        <v>0</v>
      </c>
    </row>
    <row r="453" spans="1:13" ht="15" customHeight="1" x14ac:dyDescent="0.25">
      <c r="A453" s="137" t="s">
        <v>116</v>
      </c>
      <c r="B453" s="138"/>
      <c r="C453" s="139"/>
      <c r="D453" s="84" t="s">
        <v>117</v>
      </c>
      <c r="E453" s="88">
        <f>E454</f>
        <v>0</v>
      </c>
      <c r="F453" s="88">
        <f t="shared" ref="F453:I453" si="152">F454</f>
        <v>6991</v>
      </c>
      <c r="G453" s="88">
        <f t="shared" si="152"/>
        <v>4500</v>
      </c>
      <c r="H453" s="88">
        <f t="shared" si="152"/>
        <v>4500</v>
      </c>
      <c r="I453" s="88">
        <f t="shared" si="152"/>
        <v>4500</v>
      </c>
      <c r="M453" s="81">
        <f t="shared" si="135"/>
        <v>1</v>
      </c>
    </row>
    <row r="454" spans="1:13" ht="25.5" x14ac:dyDescent="0.25">
      <c r="A454" s="131">
        <v>4</v>
      </c>
      <c r="B454" s="132"/>
      <c r="C454" s="133"/>
      <c r="D454" s="85" t="s">
        <v>63</v>
      </c>
      <c r="E454" s="56">
        <f>SUM(E455:E456)</f>
        <v>0</v>
      </c>
      <c r="F454" s="56">
        <f t="shared" ref="F454:I454" si="153">SUM(F455:F456)</f>
        <v>6991</v>
      </c>
      <c r="G454" s="56">
        <f t="shared" si="153"/>
        <v>4500</v>
      </c>
      <c r="H454" s="56">
        <f t="shared" si="153"/>
        <v>4500</v>
      </c>
      <c r="I454" s="56">
        <f t="shared" si="153"/>
        <v>4500</v>
      </c>
      <c r="M454" s="81">
        <f t="shared" si="135"/>
        <v>1</v>
      </c>
    </row>
    <row r="455" spans="1:13" ht="25.5" x14ac:dyDescent="0.25">
      <c r="A455" s="131">
        <v>42</v>
      </c>
      <c r="B455" s="132"/>
      <c r="C455" s="133"/>
      <c r="D455" s="85" t="s">
        <v>64</v>
      </c>
      <c r="E455" s="56">
        <f>'[19]1'!$N$74</f>
        <v>0</v>
      </c>
      <c r="F455" s="58">
        <v>6991</v>
      </c>
      <c r="G455" s="58">
        <f>[20]UKUPNO!$N$493</f>
        <v>4500</v>
      </c>
      <c r="H455" s="58">
        <f>[20]UKUPNO!$N$493</f>
        <v>4500</v>
      </c>
      <c r="I455" s="58">
        <f>[20]UKUPNO!$N$493</f>
        <v>4500</v>
      </c>
      <c r="M455" s="81">
        <f t="shared" si="135"/>
        <v>1</v>
      </c>
    </row>
    <row r="456" spans="1:13" ht="25.5" hidden="1" x14ac:dyDescent="0.25">
      <c r="A456" s="131">
        <v>45</v>
      </c>
      <c r="B456" s="132"/>
      <c r="C456" s="133"/>
      <c r="D456" s="86" t="s">
        <v>65</v>
      </c>
      <c r="E456" s="56">
        <f>'[19]1'!$N$90</f>
        <v>0</v>
      </c>
      <c r="F456" s="58"/>
      <c r="G456" s="58">
        <f>[20]UKUPNO!$N$592</f>
        <v>0</v>
      </c>
      <c r="H456" s="58">
        <f>[20]UKUPNO!$N$592</f>
        <v>0</v>
      </c>
      <c r="I456" s="58">
        <f>[20]UKUPNO!$N$592</f>
        <v>0</v>
      </c>
      <c r="M456" s="81">
        <f t="shared" si="135"/>
        <v>0</v>
      </c>
    </row>
    <row r="457" spans="1:13" ht="30" hidden="1" customHeight="1" x14ac:dyDescent="0.25">
      <c r="A457" s="137" t="s">
        <v>118</v>
      </c>
      <c r="B457" s="138"/>
      <c r="C457" s="139"/>
      <c r="D457" s="84" t="s">
        <v>119</v>
      </c>
      <c r="E457" s="88">
        <f>E458</f>
        <v>0</v>
      </c>
      <c r="F457" s="88">
        <f t="shared" ref="F457:I457" si="154">F458</f>
        <v>0</v>
      </c>
      <c r="G457" s="88">
        <f t="shared" si="154"/>
        <v>0</v>
      </c>
      <c r="H457" s="88">
        <f t="shared" si="154"/>
        <v>0</v>
      </c>
      <c r="I457" s="88">
        <f t="shared" si="154"/>
        <v>0</v>
      </c>
      <c r="M457" s="81">
        <f t="shared" si="135"/>
        <v>0</v>
      </c>
    </row>
    <row r="458" spans="1:13" ht="25.5" hidden="1" x14ac:dyDescent="0.25">
      <c r="A458" s="131">
        <v>4</v>
      </c>
      <c r="B458" s="132"/>
      <c r="C458" s="133"/>
      <c r="D458" s="85" t="s">
        <v>63</v>
      </c>
      <c r="E458" s="56">
        <f>SUM(E459:E460)</f>
        <v>0</v>
      </c>
      <c r="F458" s="56">
        <f t="shared" ref="F458:I458" si="155">SUM(F459:F460)</f>
        <v>0</v>
      </c>
      <c r="G458" s="56">
        <f t="shared" si="155"/>
        <v>0</v>
      </c>
      <c r="H458" s="56">
        <f t="shared" si="155"/>
        <v>0</v>
      </c>
      <c r="I458" s="56">
        <f t="shared" si="155"/>
        <v>0</v>
      </c>
      <c r="M458" s="81">
        <f t="shared" si="135"/>
        <v>0</v>
      </c>
    </row>
    <row r="459" spans="1:13" ht="25.5" hidden="1" x14ac:dyDescent="0.25">
      <c r="A459" s="131">
        <v>42</v>
      </c>
      <c r="B459" s="132"/>
      <c r="C459" s="133"/>
      <c r="D459" s="85" t="s">
        <v>64</v>
      </c>
      <c r="E459" s="56">
        <f>'[19]1'!$G$74</f>
        <v>0</v>
      </c>
      <c r="F459" s="58"/>
      <c r="G459" s="58">
        <f>[20]UKUPNO!$G$493</f>
        <v>0</v>
      </c>
      <c r="H459" s="58">
        <f>[20]UKUPNO!$G$493</f>
        <v>0</v>
      </c>
      <c r="I459" s="58">
        <f>[20]UKUPNO!$G$493</f>
        <v>0</v>
      </c>
      <c r="M459" s="81">
        <f t="shared" si="135"/>
        <v>0</v>
      </c>
    </row>
    <row r="460" spans="1:13" ht="25.5" hidden="1" x14ac:dyDescent="0.25">
      <c r="A460" s="131">
        <v>45</v>
      </c>
      <c r="B460" s="132"/>
      <c r="C460" s="133"/>
      <c r="D460" s="86" t="s">
        <v>65</v>
      </c>
      <c r="E460" s="56">
        <f>'[19]1'!$G$90</f>
        <v>0</v>
      </c>
      <c r="F460" s="58"/>
      <c r="G460" s="58">
        <f>[20]UKUPNO!$G$592</f>
        <v>0</v>
      </c>
      <c r="H460" s="58">
        <f>[20]UKUPNO!$G$592</f>
        <v>0</v>
      </c>
      <c r="I460" s="58">
        <f>[20]UKUPNO!$G$592</f>
        <v>0</v>
      </c>
      <c r="M460" s="81">
        <f t="shared" si="135"/>
        <v>0</v>
      </c>
    </row>
    <row r="461" spans="1:13" ht="25.5" x14ac:dyDescent="0.25">
      <c r="A461" s="134" t="s">
        <v>120</v>
      </c>
      <c r="B461" s="135"/>
      <c r="C461" s="136"/>
      <c r="D461" s="84" t="s">
        <v>119</v>
      </c>
      <c r="E461" s="88">
        <f>E462</f>
        <v>1056.4018846638794</v>
      </c>
      <c r="F461" s="88">
        <f t="shared" ref="F461:I461" si="156">F462</f>
        <v>6636.14</v>
      </c>
      <c r="G461" s="88">
        <f t="shared" si="156"/>
        <v>0</v>
      </c>
      <c r="H461" s="88">
        <f t="shared" si="156"/>
        <v>0</v>
      </c>
      <c r="I461" s="88">
        <f t="shared" si="156"/>
        <v>0</v>
      </c>
      <c r="M461" s="81">
        <f t="shared" si="135"/>
        <v>1</v>
      </c>
    </row>
    <row r="462" spans="1:13" ht="25.5" x14ac:dyDescent="0.25">
      <c r="A462" s="131">
        <v>4</v>
      </c>
      <c r="B462" s="132"/>
      <c r="C462" s="133"/>
      <c r="D462" s="85" t="s">
        <v>63</v>
      </c>
      <c r="E462" s="56">
        <f>SUM(E463:E464)</f>
        <v>1056.4018846638794</v>
      </c>
      <c r="F462" s="56">
        <f t="shared" ref="F462:I462" si="157">SUM(F463:F464)</f>
        <v>6636.14</v>
      </c>
      <c r="G462" s="56">
        <f t="shared" si="157"/>
        <v>0</v>
      </c>
      <c r="H462" s="56">
        <f t="shared" si="157"/>
        <v>0</v>
      </c>
      <c r="I462" s="56">
        <f t="shared" si="157"/>
        <v>0</v>
      </c>
      <c r="M462" s="81">
        <f t="shared" si="135"/>
        <v>1</v>
      </c>
    </row>
    <row r="463" spans="1:13" ht="25.5" x14ac:dyDescent="0.25">
      <c r="A463" s="131">
        <v>42</v>
      </c>
      <c r="B463" s="132"/>
      <c r="C463" s="133"/>
      <c r="D463" s="85" t="s">
        <v>64</v>
      </c>
      <c r="E463" s="56">
        <f>'[19]1'!$O$74</f>
        <v>1056.4018846638794</v>
      </c>
      <c r="F463" s="58">
        <v>6636.14</v>
      </c>
      <c r="G463" s="58"/>
      <c r="H463" s="58"/>
      <c r="I463" s="58"/>
      <c r="M463" s="81">
        <f t="shared" si="135"/>
        <v>1</v>
      </c>
    </row>
    <row r="464" spans="1:13" ht="25.5" hidden="1" x14ac:dyDescent="0.25">
      <c r="A464" s="131">
        <v>45</v>
      </c>
      <c r="B464" s="132"/>
      <c r="C464" s="133"/>
      <c r="D464" s="86" t="s">
        <v>65</v>
      </c>
      <c r="E464" s="56">
        <f>'[19]1'!$O$90</f>
        <v>0</v>
      </c>
      <c r="F464" s="58"/>
      <c r="G464" s="58"/>
      <c r="H464" s="58"/>
      <c r="I464" s="58"/>
      <c r="M464" s="81">
        <f t="shared" si="135"/>
        <v>0</v>
      </c>
    </row>
    <row r="465" spans="1:13" ht="15" customHeight="1" x14ac:dyDescent="0.25">
      <c r="A465" s="137" t="s">
        <v>121</v>
      </c>
      <c r="B465" s="138"/>
      <c r="C465" s="139"/>
      <c r="D465" s="84" t="s">
        <v>122</v>
      </c>
      <c r="E465" s="88">
        <f>E466</f>
        <v>943.06399999999996</v>
      </c>
      <c r="F465" s="88">
        <f t="shared" ref="F465:I465" si="158">F466</f>
        <v>660</v>
      </c>
      <c r="G465" s="88">
        <f t="shared" si="158"/>
        <v>660</v>
      </c>
      <c r="H465" s="88">
        <f t="shared" si="158"/>
        <v>660</v>
      </c>
      <c r="I465" s="88">
        <f t="shared" si="158"/>
        <v>660</v>
      </c>
      <c r="M465" s="81">
        <f t="shared" si="135"/>
        <v>1</v>
      </c>
    </row>
    <row r="466" spans="1:13" ht="25.5" x14ac:dyDescent="0.25">
      <c r="A466" s="131">
        <v>4</v>
      </c>
      <c r="B466" s="132"/>
      <c r="C466" s="133"/>
      <c r="D466" s="85" t="s">
        <v>63</v>
      </c>
      <c r="E466" s="56">
        <f>SUM(E467:E468)</f>
        <v>943.06399999999996</v>
      </c>
      <c r="F466" s="56">
        <f t="shared" ref="F466:I466" si="159">SUM(F467:F468)</f>
        <v>660</v>
      </c>
      <c r="G466" s="56">
        <f t="shared" si="159"/>
        <v>660</v>
      </c>
      <c r="H466" s="56">
        <f t="shared" si="159"/>
        <v>660</v>
      </c>
      <c r="I466" s="56">
        <f t="shared" si="159"/>
        <v>660</v>
      </c>
      <c r="M466" s="81">
        <f t="shared" si="135"/>
        <v>1</v>
      </c>
    </row>
    <row r="467" spans="1:13" ht="25.5" x14ac:dyDescent="0.25">
      <c r="A467" s="131">
        <v>42</v>
      </c>
      <c r="B467" s="132"/>
      <c r="C467" s="133"/>
      <c r="D467" s="85" t="s">
        <v>64</v>
      </c>
      <c r="E467" s="56">
        <f>'[19]1'!$P$74</f>
        <v>943.06399999999996</v>
      </c>
      <c r="F467" s="58">
        <v>660</v>
      </c>
      <c r="G467" s="58">
        <f>[20]UKUPNO!$P$493</f>
        <v>660</v>
      </c>
      <c r="H467" s="58">
        <f>[20]UKUPNO!$P$493</f>
        <v>660</v>
      </c>
      <c r="I467" s="58">
        <f>[20]UKUPNO!$P$493</f>
        <v>660</v>
      </c>
      <c r="M467" s="81">
        <f t="shared" si="135"/>
        <v>1</v>
      </c>
    </row>
    <row r="468" spans="1:13" ht="25.5" hidden="1" x14ac:dyDescent="0.25">
      <c r="A468" s="131">
        <v>45</v>
      </c>
      <c r="B468" s="132"/>
      <c r="C468" s="133"/>
      <c r="D468" s="86" t="s">
        <v>65</v>
      </c>
      <c r="E468" s="56">
        <f>'[19]1'!$P$90</f>
        <v>0</v>
      </c>
      <c r="F468" s="58"/>
      <c r="G468" s="58">
        <f>[20]UKUPNO!$P$592</f>
        <v>0</v>
      </c>
      <c r="H468" s="58">
        <f>[20]UKUPNO!$P$592</f>
        <v>0</v>
      </c>
      <c r="I468" s="58">
        <f>[20]UKUPNO!$P$592</f>
        <v>0</v>
      </c>
      <c r="M468" s="81">
        <f t="shared" si="135"/>
        <v>0</v>
      </c>
    </row>
    <row r="469" spans="1:13" hidden="1" x14ac:dyDescent="0.25">
      <c r="A469" s="134" t="s">
        <v>123</v>
      </c>
      <c r="B469" s="135"/>
      <c r="C469" s="136"/>
      <c r="D469" s="84" t="s">
        <v>122</v>
      </c>
      <c r="E469" s="88">
        <f>E470</f>
        <v>0</v>
      </c>
      <c r="F469" s="88">
        <f t="shared" ref="F469:I469" si="160">F470</f>
        <v>0</v>
      </c>
      <c r="G469" s="88">
        <f t="shared" si="160"/>
        <v>0</v>
      </c>
      <c r="H469" s="88">
        <f t="shared" si="160"/>
        <v>0</v>
      </c>
      <c r="I469" s="88">
        <f t="shared" si="160"/>
        <v>0</v>
      </c>
      <c r="M469" s="81">
        <f t="shared" si="135"/>
        <v>0</v>
      </c>
    </row>
    <row r="470" spans="1:13" ht="25.5" hidden="1" x14ac:dyDescent="0.25">
      <c r="A470" s="131">
        <v>4</v>
      </c>
      <c r="B470" s="132"/>
      <c r="C470" s="133"/>
      <c r="D470" s="85" t="s">
        <v>63</v>
      </c>
      <c r="E470" s="56">
        <f>SUM(E471:E472)</f>
        <v>0</v>
      </c>
      <c r="F470" s="56">
        <f t="shared" ref="F470:I470" si="161">SUM(F471:F472)</f>
        <v>0</v>
      </c>
      <c r="G470" s="56">
        <f t="shared" si="161"/>
        <v>0</v>
      </c>
      <c r="H470" s="56">
        <f t="shared" si="161"/>
        <v>0</v>
      </c>
      <c r="I470" s="56">
        <f t="shared" si="161"/>
        <v>0</v>
      </c>
      <c r="M470" s="81">
        <f t="shared" si="135"/>
        <v>0</v>
      </c>
    </row>
    <row r="471" spans="1:13" ht="25.5" hidden="1" x14ac:dyDescent="0.25">
      <c r="A471" s="131">
        <v>42</v>
      </c>
      <c r="B471" s="132"/>
      <c r="C471" s="133"/>
      <c r="D471" s="85" t="s">
        <v>64</v>
      </c>
      <c r="E471" s="56">
        <f>'[19]1'!$Q$74</f>
        <v>0</v>
      </c>
      <c r="F471" s="58"/>
      <c r="G471" s="58"/>
      <c r="H471" s="58"/>
      <c r="I471" s="58"/>
      <c r="M471" s="81">
        <f t="shared" si="135"/>
        <v>0</v>
      </c>
    </row>
    <row r="472" spans="1:13" ht="25.5" hidden="1" x14ac:dyDescent="0.25">
      <c r="A472" s="131">
        <v>45</v>
      </c>
      <c r="B472" s="132"/>
      <c r="C472" s="133"/>
      <c r="D472" s="86" t="s">
        <v>65</v>
      </c>
      <c r="E472" s="56">
        <f>'[19]1'!$Q$90</f>
        <v>0</v>
      </c>
      <c r="F472" s="58"/>
      <c r="G472" s="58"/>
      <c r="H472" s="58"/>
      <c r="I472" s="58"/>
      <c r="M472" s="81">
        <f t="shared" si="135"/>
        <v>0</v>
      </c>
    </row>
    <row r="473" spans="1:13" ht="15" customHeight="1" x14ac:dyDescent="0.25">
      <c r="A473" s="137" t="s">
        <v>124</v>
      </c>
      <c r="B473" s="138"/>
      <c r="C473" s="139"/>
      <c r="D473" s="84" t="s">
        <v>125</v>
      </c>
      <c r="E473" s="88">
        <f>E474</f>
        <v>6451.7088061583381</v>
      </c>
      <c r="F473" s="88">
        <f t="shared" ref="F473:I473" si="162">F474</f>
        <v>3800</v>
      </c>
      <c r="G473" s="88">
        <f t="shared" si="162"/>
        <v>1200</v>
      </c>
      <c r="H473" s="88">
        <f t="shared" si="162"/>
        <v>1200</v>
      </c>
      <c r="I473" s="88">
        <f t="shared" si="162"/>
        <v>1200</v>
      </c>
      <c r="M473" s="81">
        <f t="shared" si="135"/>
        <v>1</v>
      </c>
    </row>
    <row r="474" spans="1:13" ht="25.5" x14ac:dyDescent="0.25">
      <c r="A474" s="131">
        <v>4</v>
      </c>
      <c r="B474" s="132"/>
      <c r="C474" s="133"/>
      <c r="D474" s="85" t="s">
        <v>63</v>
      </c>
      <c r="E474" s="56">
        <f>SUM(E475:E476)</f>
        <v>6451.7088061583381</v>
      </c>
      <c r="F474" s="56">
        <f t="shared" ref="F474:I474" si="163">SUM(F475:F476)</f>
        <v>3800</v>
      </c>
      <c r="G474" s="56">
        <f t="shared" si="163"/>
        <v>1200</v>
      </c>
      <c r="H474" s="56">
        <f t="shared" si="163"/>
        <v>1200</v>
      </c>
      <c r="I474" s="56">
        <f t="shared" si="163"/>
        <v>1200</v>
      </c>
      <c r="M474" s="81">
        <f t="shared" si="135"/>
        <v>1</v>
      </c>
    </row>
    <row r="475" spans="1:13" ht="25.5" x14ac:dyDescent="0.25">
      <c r="A475" s="131">
        <v>42</v>
      </c>
      <c r="B475" s="132"/>
      <c r="C475" s="133"/>
      <c r="D475" s="85" t="s">
        <v>64</v>
      </c>
      <c r="E475" s="56">
        <f>'[19]1'!$R$74</f>
        <v>6451.7088061583381</v>
      </c>
      <c r="F475" s="58">
        <v>3800</v>
      </c>
      <c r="G475" s="58">
        <f>[20]UKUPNO!$R$493</f>
        <v>1200</v>
      </c>
      <c r="H475" s="58">
        <f>[20]UKUPNO!$R$493</f>
        <v>1200</v>
      </c>
      <c r="I475" s="58">
        <f>[20]UKUPNO!$R$493</f>
        <v>1200</v>
      </c>
      <c r="M475" s="81">
        <f t="shared" si="135"/>
        <v>1</v>
      </c>
    </row>
    <row r="476" spans="1:13" ht="25.5" hidden="1" x14ac:dyDescent="0.25">
      <c r="A476" s="131">
        <v>45</v>
      </c>
      <c r="B476" s="132"/>
      <c r="C476" s="133"/>
      <c r="D476" s="86" t="s">
        <v>65</v>
      </c>
      <c r="E476" s="56">
        <f>'[19]1'!$R$90</f>
        <v>0</v>
      </c>
      <c r="F476" s="58"/>
      <c r="G476" s="58">
        <f>[20]UKUPNO!$R$592</f>
        <v>0</v>
      </c>
      <c r="H476" s="58">
        <f>[20]UKUPNO!$R$592</f>
        <v>0</v>
      </c>
      <c r="I476" s="58">
        <f>[20]UKUPNO!$R$592</f>
        <v>0</v>
      </c>
      <c r="M476" s="81">
        <f t="shared" si="135"/>
        <v>0</v>
      </c>
    </row>
    <row r="477" spans="1:13" hidden="1" x14ac:dyDescent="0.25">
      <c r="A477" s="134" t="s">
        <v>126</v>
      </c>
      <c r="B477" s="135"/>
      <c r="C477" s="136"/>
      <c r="D477" s="84" t="s">
        <v>125</v>
      </c>
      <c r="E477" s="88">
        <f>E478</f>
        <v>0</v>
      </c>
      <c r="F477" s="88">
        <f t="shared" ref="F477:I477" si="164">F478</f>
        <v>0</v>
      </c>
      <c r="G477" s="88">
        <f t="shared" si="164"/>
        <v>0</v>
      </c>
      <c r="H477" s="88">
        <f t="shared" si="164"/>
        <v>0</v>
      </c>
      <c r="I477" s="88">
        <f t="shared" si="164"/>
        <v>0</v>
      </c>
      <c r="M477" s="81">
        <f t="shared" si="135"/>
        <v>0</v>
      </c>
    </row>
    <row r="478" spans="1:13" ht="25.5" hidden="1" x14ac:dyDescent="0.25">
      <c r="A478" s="131">
        <v>4</v>
      </c>
      <c r="B478" s="132"/>
      <c r="C478" s="133"/>
      <c r="D478" s="85" t="s">
        <v>63</v>
      </c>
      <c r="E478" s="56">
        <f>SUM(E479:E480)</f>
        <v>0</v>
      </c>
      <c r="F478" s="56">
        <f t="shared" ref="F478:I478" si="165">SUM(F479:F480)</f>
        <v>0</v>
      </c>
      <c r="G478" s="56">
        <f t="shared" si="165"/>
        <v>0</v>
      </c>
      <c r="H478" s="56">
        <f t="shared" si="165"/>
        <v>0</v>
      </c>
      <c r="I478" s="56">
        <f t="shared" si="165"/>
        <v>0</v>
      </c>
      <c r="M478" s="81">
        <f t="shared" si="135"/>
        <v>0</v>
      </c>
    </row>
    <row r="479" spans="1:13" ht="25.5" hidden="1" x14ac:dyDescent="0.25">
      <c r="A479" s="131">
        <v>42</v>
      </c>
      <c r="B479" s="132"/>
      <c r="C479" s="133"/>
      <c r="D479" s="85" t="s">
        <v>64</v>
      </c>
      <c r="E479" s="56">
        <f>'[19]1'!$S$74</f>
        <v>0</v>
      </c>
      <c r="F479" s="58"/>
      <c r="G479" s="58"/>
      <c r="H479" s="58"/>
      <c r="I479" s="58"/>
      <c r="M479" s="81">
        <f t="shared" si="135"/>
        <v>0</v>
      </c>
    </row>
    <row r="480" spans="1:13" ht="25.5" hidden="1" x14ac:dyDescent="0.25">
      <c r="A480" s="131">
        <v>45</v>
      </c>
      <c r="B480" s="132"/>
      <c r="C480" s="133"/>
      <c r="D480" s="86" t="s">
        <v>65</v>
      </c>
      <c r="E480" s="56">
        <f>'[19]1'!$S$90</f>
        <v>0</v>
      </c>
      <c r="F480" s="58"/>
      <c r="G480" s="58"/>
      <c r="H480" s="58"/>
      <c r="I480" s="58"/>
      <c r="M480" s="81">
        <f t="shared" si="135"/>
        <v>0</v>
      </c>
    </row>
    <row r="481" spans="1:13" ht="28.5" hidden="1" customHeight="1" x14ac:dyDescent="0.25">
      <c r="A481" s="137" t="s">
        <v>127</v>
      </c>
      <c r="B481" s="138"/>
      <c r="C481" s="139"/>
      <c r="D481" s="72" t="s">
        <v>128</v>
      </c>
      <c r="E481" s="88">
        <f>E482</f>
        <v>0</v>
      </c>
      <c r="F481" s="88">
        <f t="shared" ref="F481:I481" si="166">F482</f>
        <v>0</v>
      </c>
      <c r="G481" s="88">
        <f t="shared" si="166"/>
        <v>0</v>
      </c>
      <c r="H481" s="88">
        <f t="shared" si="166"/>
        <v>0</v>
      </c>
      <c r="I481" s="88">
        <f t="shared" si="166"/>
        <v>0</v>
      </c>
      <c r="M481" s="81">
        <f t="shared" si="135"/>
        <v>0</v>
      </c>
    </row>
    <row r="482" spans="1:13" ht="25.5" hidden="1" x14ac:dyDescent="0.25">
      <c r="A482" s="131">
        <v>4</v>
      </c>
      <c r="B482" s="132"/>
      <c r="C482" s="133"/>
      <c r="D482" s="85" t="s">
        <v>63</v>
      </c>
      <c r="E482" s="56">
        <f>SUM(E483:E484)</f>
        <v>0</v>
      </c>
      <c r="F482" s="56">
        <f t="shared" ref="F482:I482" si="167">SUM(F483:F484)</f>
        <v>0</v>
      </c>
      <c r="G482" s="56">
        <f t="shared" si="167"/>
        <v>0</v>
      </c>
      <c r="H482" s="56">
        <f t="shared" si="167"/>
        <v>0</v>
      </c>
      <c r="I482" s="56">
        <f t="shared" si="167"/>
        <v>0</v>
      </c>
      <c r="M482" s="81">
        <f t="shared" si="135"/>
        <v>0</v>
      </c>
    </row>
    <row r="483" spans="1:13" ht="25.5" hidden="1" x14ac:dyDescent="0.25">
      <c r="A483" s="131">
        <v>42</v>
      </c>
      <c r="B483" s="132"/>
      <c r="C483" s="133"/>
      <c r="D483" s="85" t="s">
        <v>64</v>
      </c>
      <c r="E483" s="56">
        <f>'[19]1'!$T$74</f>
        <v>0</v>
      </c>
      <c r="F483" s="58"/>
      <c r="G483" s="58">
        <f>[20]UKUPNO!$T$493</f>
        <v>0</v>
      </c>
      <c r="H483" s="58">
        <f>[20]UKUPNO!$T$493</f>
        <v>0</v>
      </c>
      <c r="I483" s="58">
        <f>[20]UKUPNO!$T$493</f>
        <v>0</v>
      </c>
      <c r="M483" s="81">
        <f t="shared" si="135"/>
        <v>0</v>
      </c>
    </row>
    <row r="484" spans="1:13" ht="25.5" hidden="1" x14ac:dyDescent="0.25">
      <c r="A484" s="131">
        <v>45</v>
      </c>
      <c r="B484" s="132"/>
      <c r="C484" s="133"/>
      <c r="D484" s="86" t="s">
        <v>65</v>
      </c>
      <c r="E484" s="56">
        <f>'[19]1'!$T$90</f>
        <v>0</v>
      </c>
      <c r="F484" s="58"/>
      <c r="G484" s="58">
        <f>[20]UKUPNO!$T$592</f>
        <v>0</v>
      </c>
      <c r="H484" s="58">
        <f>[20]UKUPNO!$T$592</f>
        <v>0</v>
      </c>
      <c r="I484" s="58">
        <f>[20]UKUPNO!$T$592</f>
        <v>0</v>
      </c>
      <c r="M484" s="81">
        <f t="shared" si="135"/>
        <v>0</v>
      </c>
    </row>
    <row r="485" spans="1:13" ht="25.5" x14ac:dyDescent="0.25">
      <c r="A485" s="134" t="s">
        <v>129</v>
      </c>
      <c r="B485" s="135"/>
      <c r="C485" s="136"/>
      <c r="D485" s="72" t="s">
        <v>128</v>
      </c>
      <c r="E485" s="88">
        <f>E486</f>
        <v>0</v>
      </c>
      <c r="F485" s="88">
        <f t="shared" ref="F485:I485" si="168">F486</f>
        <v>411.44</v>
      </c>
      <c r="G485" s="88">
        <f t="shared" si="168"/>
        <v>0</v>
      </c>
      <c r="H485" s="88">
        <f t="shared" si="168"/>
        <v>0</v>
      </c>
      <c r="I485" s="88">
        <f t="shared" si="168"/>
        <v>0</v>
      </c>
      <c r="M485" s="81">
        <f t="shared" si="135"/>
        <v>1</v>
      </c>
    </row>
    <row r="486" spans="1:13" ht="25.5" x14ac:dyDescent="0.25">
      <c r="A486" s="131">
        <v>4</v>
      </c>
      <c r="B486" s="132"/>
      <c r="C486" s="133"/>
      <c r="D486" s="85" t="s">
        <v>63</v>
      </c>
      <c r="E486" s="56">
        <f>SUM(E487:E488)</f>
        <v>0</v>
      </c>
      <c r="F486" s="56">
        <f t="shared" ref="F486:I486" si="169">SUM(F487:F488)</f>
        <v>411.44</v>
      </c>
      <c r="G486" s="56">
        <f t="shared" si="169"/>
        <v>0</v>
      </c>
      <c r="H486" s="56">
        <f t="shared" si="169"/>
        <v>0</v>
      </c>
      <c r="I486" s="56">
        <f t="shared" si="169"/>
        <v>0</v>
      </c>
      <c r="M486" s="81">
        <f t="shared" si="135"/>
        <v>1</v>
      </c>
    </row>
    <row r="487" spans="1:13" ht="25.5" x14ac:dyDescent="0.25">
      <c r="A487" s="131">
        <v>42</v>
      </c>
      <c r="B487" s="132"/>
      <c r="C487" s="133"/>
      <c r="D487" s="85" t="s">
        <v>64</v>
      </c>
      <c r="E487" s="56">
        <f>'[19]1'!$U$74</f>
        <v>0</v>
      </c>
      <c r="F487" s="58">
        <v>411.44</v>
      </c>
      <c r="G487" s="58">
        <f>[20]UKUPNO!$T$493</f>
        <v>0</v>
      </c>
      <c r="H487" s="58">
        <f>[20]UKUPNO!$T$493</f>
        <v>0</v>
      </c>
      <c r="I487" s="58">
        <f>[20]UKUPNO!$T$493</f>
        <v>0</v>
      </c>
      <c r="M487" s="81">
        <f t="shared" si="135"/>
        <v>1</v>
      </c>
    </row>
    <row r="488" spans="1:13" ht="25.5" hidden="1" x14ac:dyDescent="0.25">
      <c r="A488" s="131">
        <v>45</v>
      </c>
      <c r="B488" s="132"/>
      <c r="C488" s="133"/>
      <c r="D488" s="86" t="s">
        <v>65</v>
      </c>
      <c r="E488" s="56">
        <f>'[19]1'!$U$90</f>
        <v>0</v>
      </c>
      <c r="F488" s="58"/>
      <c r="G488" s="58">
        <f>[20]UKUPNO!$T$592</f>
        <v>0</v>
      </c>
      <c r="H488" s="58">
        <f>[20]UKUPNO!$T$592</f>
        <v>0</v>
      </c>
      <c r="I488" s="58">
        <f>[20]UKUPNO!$T$592</f>
        <v>0</v>
      </c>
      <c r="M488" s="81">
        <f t="shared" si="135"/>
        <v>0</v>
      </c>
    </row>
    <row r="489" spans="1:13" x14ac:dyDescent="0.25">
      <c r="A489" s="140" t="s">
        <v>166</v>
      </c>
      <c r="B489" s="140"/>
      <c r="C489" s="140"/>
      <c r="D489" s="140"/>
      <c r="E489" s="89">
        <f>E7+E152+E391+E443</f>
        <v>1852850.5758472695</v>
      </c>
      <c r="F489" s="89">
        <f>F7+F152+F391+F443</f>
        <v>2199940.59</v>
      </c>
      <c r="G489" s="89">
        <f>G7+G152+G391+G443</f>
        <v>2411651.5676418748</v>
      </c>
      <c r="H489" s="89">
        <f>H7+H152+H391+H443</f>
        <v>2411651.5676418748</v>
      </c>
      <c r="I489" s="89">
        <f>I7+I152+I391+I443</f>
        <v>2411651.5676418748</v>
      </c>
      <c r="M489" s="81">
        <f t="shared" si="135"/>
        <v>1</v>
      </c>
    </row>
    <row r="490" spans="1:13" x14ac:dyDescent="0.25">
      <c r="E490" s="90"/>
      <c r="F490" s="90"/>
      <c r="G490" s="90"/>
      <c r="H490" s="90"/>
      <c r="I490" s="90"/>
    </row>
    <row r="491" spans="1:13" x14ac:dyDescent="0.25">
      <c r="E491" s="90"/>
      <c r="F491" s="90"/>
      <c r="G491" s="90"/>
      <c r="H491" s="90"/>
      <c r="I491" s="90"/>
    </row>
    <row r="492" spans="1:13" x14ac:dyDescent="0.25">
      <c r="E492" s="90"/>
      <c r="F492" s="90"/>
      <c r="G492" s="90"/>
      <c r="H492" s="90"/>
      <c r="I492" s="90"/>
    </row>
  </sheetData>
  <autoFilter ref="M6:M489" xr:uid="{00000000-0001-0000-0600-000000000000}">
    <filterColumn colId="0">
      <filters>
        <filter val="1"/>
      </filters>
    </filterColumn>
  </autoFilter>
  <mergeCells count="487">
    <mergeCell ref="A489:D489"/>
    <mergeCell ref="A483:C483"/>
    <mergeCell ref="A484:C484"/>
    <mergeCell ref="A485:C485"/>
    <mergeCell ref="A486:C486"/>
    <mergeCell ref="A487:C487"/>
    <mergeCell ref="A488:C488"/>
    <mergeCell ref="A477:C477"/>
    <mergeCell ref="A478:C478"/>
    <mergeCell ref="A479:C479"/>
    <mergeCell ref="A480:C480"/>
    <mergeCell ref="A481:C481"/>
    <mergeCell ref="A482:C482"/>
    <mergeCell ref="A471:C471"/>
    <mergeCell ref="A472:C472"/>
    <mergeCell ref="A473:C473"/>
    <mergeCell ref="A474:C474"/>
    <mergeCell ref="A475:C475"/>
    <mergeCell ref="A476:C476"/>
    <mergeCell ref="A465:C465"/>
    <mergeCell ref="A466:C466"/>
    <mergeCell ref="A467:C467"/>
    <mergeCell ref="A468:C468"/>
    <mergeCell ref="A469:C469"/>
    <mergeCell ref="A470:C470"/>
    <mergeCell ref="A459:C459"/>
    <mergeCell ref="A460:C460"/>
    <mergeCell ref="A461:C461"/>
    <mergeCell ref="A462:C462"/>
    <mergeCell ref="A463:C463"/>
    <mergeCell ref="A464:C464"/>
    <mergeCell ref="A453:C453"/>
    <mergeCell ref="A454:C454"/>
    <mergeCell ref="A455:C455"/>
    <mergeCell ref="A456:C456"/>
    <mergeCell ref="A457:C457"/>
    <mergeCell ref="A458:C458"/>
    <mergeCell ref="A447:C447"/>
    <mergeCell ref="A448:C448"/>
    <mergeCell ref="A449:C449"/>
    <mergeCell ref="A450:C450"/>
    <mergeCell ref="A451:C451"/>
    <mergeCell ref="A452:C452"/>
    <mergeCell ref="A441:C441"/>
    <mergeCell ref="A442:C442"/>
    <mergeCell ref="A443:C443"/>
    <mergeCell ref="A444:C444"/>
    <mergeCell ref="A445:C445"/>
    <mergeCell ref="A446:C446"/>
    <mergeCell ref="A435:C435"/>
    <mergeCell ref="A436:C436"/>
    <mergeCell ref="A437:C437"/>
    <mergeCell ref="A438:C438"/>
    <mergeCell ref="A439:C439"/>
    <mergeCell ref="A440:C440"/>
    <mergeCell ref="A429:C429"/>
    <mergeCell ref="A430:C430"/>
    <mergeCell ref="A431:C431"/>
    <mergeCell ref="A432:C432"/>
    <mergeCell ref="A433:C433"/>
    <mergeCell ref="A434:C434"/>
    <mergeCell ref="A423:C423"/>
    <mergeCell ref="A424:C424"/>
    <mergeCell ref="A425:C425"/>
    <mergeCell ref="A426:C426"/>
    <mergeCell ref="A427:C427"/>
    <mergeCell ref="A428:C428"/>
    <mergeCell ref="A417:C417"/>
    <mergeCell ref="A418:C418"/>
    <mergeCell ref="A419:C419"/>
    <mergeCell ref="A420:C420"/>
    <mergeCell ref="A421:C421"/>
    <mergeCell ref="A422:C422"/>
    <mergeCell ref="A411:C411"/>
    <mergeCell ref="A412:C412"/>
    <mergeCell ref="A413:C413"/>
    <mergeCell ref="A414:C414"/>
    <mergeCell ref="A415:C415"/>
    <mergeCell ref="A416:C416"/>
    <mergeCell ref="A405:C405"/>
    <mergeCell ref="A406:C406"/>
    <mergeCell ref="A407:C407"/>
    <mergeCell ref="A408:C408"/>
    <mergeCell ref="A409:C409"/>
    <mergeCell ref="A410:C410"/>
    <mergeCell ref="A399:C399"/>
    <mergeCell ref="A400:C400"/>
    <mergeCell ref="A401:C401"/>
    <mergeCell ref="A402:C402"/>
    <mergeCell ref="A403:C403"/>
    <mergeCell ref="A404:C404"/>
    <mergeCell ref="A393:C393"/>
    <mergeCell ref="A394:C394"/>
    <mergeCell ref="A395:C395"/>
    <mergeCell ref="A396:C396"/>
    <mergeCell ref="A397:C397"/>
    <mergeCell ref="A398:C398"/>
    <mergeCell ref="A387:C387"/>
    <mergeCell ref="A388:C388"/>
    <mergeCell ref="A389:C389"/>
    <mergeCell ref="A390:C390"/>
    <mergeCell ref="A391:C391"/>
    <mergeCell ref="A392:C392"/>
    <mergeCell ref="A381:C381"/>
    <mergeCell ref="A382:C382"/>
    <mergeCell ref="A383:C383"/>
    <mergeCell ref="A384:C384"/>
    <mergeCell ref="A385:C385"/>
    <mergeCell ref="A386:C386"/>
    <mergeCell ref="A375:C375"/>
    <mergeCell ref="A376:C376"/>
    <mergeCell ref="A377:C377"/>
    <mergeCell ref="A378:C378"/>
    <mergeCell ref="A379:C379"/>
    <mergeCell ref="A380:C380"/>
    <mergeCell ref="A369:C369"/>
    <mergeCell ref="A370:C370"/>
    <mergeCell ref="A371:C371"/>
    <mergeCell ref="A372:C372"/>
    <mergeCell ref="A373:C373"/>
    <mergeCell ref="A374:C374"/>
    <mergeCell ref="A363:C363"/>
    <mergeCell ref="A364:C364"/>
    <mergeCell ref="A365:C365"/>
    <mergeCell ref="A366:C366"/>
    <mergeCell ref="A367:C367"/>
    <mergeCell ref="A368:C368"/>
    <mergeCell ref="A357:C357"/>
    <mergeCell ref="A358:C358"/>
    <mergeCell ref="A359:C359"/>
    <mergeCell ref="A360:C360"/>
    <mergeCell ref="A361:C361"/>
    <mergeCell ref="A362:C362"/>
    <mergeCell ref="A351:C351"/>
    <mergeCell ref="A352:C352"/>
    <mergeCell ref="A353:C353"/>
    <mergeCell ref="A354:C354"/>
    <mergeCell ref="A355:C355"/>
    <mergeCell ref="A356:C356"/>
    <mergeCell ref="A345:C345"/>
    <mergeCell ref="A346:C346"/>
    <mergeCell ref="A347:C347"/>
    <mergeCell ref="A348:C348"/>
    <mergeCell ref="A349:C349"/>
    <mergeCell ref="A350:C350"/>
    <mergeCell ref="A339:C339"/>
    <mergeCell ref="A340:C340"/>
    <mergeCell ref="A341:C341"/>
    <mergeCell ref="A342:C342"/>
    <mergeCell ref="A343:C343"/>
    <mergeCell ref="A344:C344"/>
    <mergeCell ref="A333:C333"/>
    <mergeCell ref="A334:C334"/>
    <mergeCell ref="A335:C335"/>
    <mergeCell ref="A336:C336"/>
    <mergeCell ref="A337:C337"/>
    <mergeCell ref="A338:C338"/>
    <mergeCell ref="A327:C327"/>
    <mergeCell ref="A328:C328"/>
    <mergeCell ref="A329:C329"/>
    <mergeCell ref="A330:C330"/>
    <mergeCell ref="A331:C331"/>
    <mergeCell ref="A332:C332"/>
    <mergeCell ref="A321:C321"/>
    <mergeCell ref="A322:C322"/>
    <mergeCell ref="A323:C323"/>
    <mergeCell ref="A324:C324"/>
    <mergeCell ref="A325:C325"/>
    <mergeCell ref="A326:C326"/>
    <mergeCell ref="A315:C315"/>
    <mergeCell ref="A316:C316"/>
    <mergeCell ref="A317:C317"/>
    <mergeCell ref="A318:C318"/>
    <mergeCell ref="A319:C319"/>
    <mergeCell ref="A320:C320"/>
    <mergeCell ref="A309:C309"/>
    <mergeCell ref="A310:C310"/>
    <mergeCell ref="A311:C311"/>
    <mergeCell ref="A312:C312"/>
    <mergeCell ref="A313:C313"/>
    <mergeCell ref="A314:C314"/>
    <mergeCell ref="A303:C303"/>
    <mergeCell ref="A304:C304"/>
    <mergeCell ref="A305:C305"/>
    <mergeCell ref="A306:C306"/>
    <mergeCell ref="A307:C307"/>
    <mergeCell ref="A308:C308"/>
    <mergeCell ref="A297:C297"/>
    <mergeCell ref="A298:C298"/>
    <mergeCell ref="A299:C299"/>
    <mergeCell ref="A300:C300"/>
    <mergeCell ref="A301:C301"/>
    <mergeCell ref="A302:C302"/>
    <mergeCell ref="A291:C291"/>
    <mergeCell ref="A292:C292"/>
    <mergeCell ref="A293:C293"/>
    <mergeCell ref="A294:C294"/>
    <mergeCell ref="A295:C295"/>
    <mergeCell ref="A296:C296"/>
    <mergeCell ref="A285:C285"/>
    <mergeCell ref="A286:C286"/>
    <mergeCell ref="A287:C287"/>
    <mergeCell ref="A288:C288"/>
    <mergeCell ref="A289:C289"/>
    <mergeCell ref="A290:C290"/>
    <mergeCell ref="A279:C279"/>
    <mergeCell ref="A280:C280"/>
    <mergeCell ref="A281:C281"/>
    <mergeCell ref="A282:C282"/>
    <mergeCell ref="A283:C283"/>
    <mergeCell ref="A284:C284"/>
    <mergeCell ref="A273:C273"/>
    <mergeCell ref="A274:C274"/>
    <mergeCell ref="A275:C275"/>
    <mergeCell ref="A276:C276"/>
    <mergeCell ref="A277:C277"/>
    <mergeCell ref="A278:C278"/>
    <mergeCell ref="A267:C267"/>
    <mergeCell ref="A268:C268"/>
    <mergeCell ref="A269:C269"/>
    <mergeCell ref="A270:C270"/>
    <mergeCell ref="A271:C271"/>
    <mergeCell ref="A272:C272"/>
    <mergeCell ref="A261:C261"/>
    <mergeCell ref="A262:C262"/>
    <mergeCell ref="A263:C263"/>
    <mergeCell ref="A264:C264"/>
    <mergeCell ref="A265:C265"/>
    <mergeCell ref="A266:C266"/>
    <mergeCell ref="A255:C255"/>
    <mergeCell ref="A256:C256"/>
    <mergeCell ref="A257:C257"/>
    <mergeCell ref="A258:C258"/>
    <mergeCell ref="A259:C259"/>
    <mergeCell ref="A260:C260"/>
    <mergeCell ref="A249:C249"/>
    <mergeCell ref="A250:C250"/>
    <mergeCell ref="A251:C251"/>
    <mergeCell ref="A252:C252"/>
    <mergeCell ref="A253:C253"/>
    <mergeCell ref="A254:C254"/>
    <mergeCell ref="A243:C243"/>
    <mergeCell ref="A244:C244"/>
    <mergeCell ref="A245:C245"/>
    <mergeCell ref="A246:C246"/>
    <mergeCell ref="A247:C247"/>
    <mergeCell ref="A248:C248"/>
    <mergeCell ref="A237:C237"/>
    <mergeCell ref="A238:C238"/>
    <mergeCell ref="A239:C239"/>
    <mergeCell ref="A240:C240"/>
    <mergeCell ref="A241:C241"/>
    <mergeCell ref="A242:C242"/>
    <mergeCell ref="A231:C231"/>
    <mergeCell ref="A232:C232"/>
    <mergeCell ref="A233:C233"/>
    <mergeCell ref="A234:C234"/>
    <mergeCell ref="A235:C235"/>
    <mergeCell ref="A236:C236"/>
    <mergeCell ref="A225:C225"/>
    <mergeCell ref="A226:C226"/>
    <mergeCell ref="A227:C227"/>
    <mergeCell ref="A228:C228"/>
    <mergeCell ref="A229:C229"/>
    <mergeCell ref="A230:C230"/>
    <mergeCell ref="A219:C219"/>
    <mergeCell ref="A220:C220"/>
    <mergeCell ref="A221:C221"/>
    <mergeCell ref="A222:C222"/>
    <mergeCell ref="A223:C223"/>
    <mergeCell ref="A224:C224"/>
    <mergeCell ref="A213:C213"/>
    <mergeCell ref="A214:C214"/>
    <mergeCell ref="A215:C215"/>
    <mergeCell ref="A216:C216"/>
    <mergeCell ref="A217:C217"/>
    <mergeCell ref="A218:C218"/>
    <mergeCell ref="A207:C207"/>
    <mergeCell ref="A208:C208"/>
    <mergeCell ref="A209:C209"/>
    <mergeCell ref="A210:C210"/>
    <mergeCell ref="A211:C211"/>
    <mergeCell ref="A212:C212"/>
    <mergeCell ref="A201:C201"/>
    <mergeCell ref="A202:C202"/>
    <mergeCell ref="A203:C203"/>
    <mergeCell ref="A204:C204"/>
    <mergeCell ref="A205:C205"/>
    <mergeCell ref="A206:C206"/>
    <mergeCell ref="A195:C195"/>
    <mergeCell ref="A196:C196"/>
    <mergeCell ref="A197:C197"/>
    <mergeCell ref="A198:C198"/>
    <mergeCell ref="A199:C199"/>
    <mergeCell ref="A200:C200"/>
    <mergeCell ref="A189:C189"/>
    <mergeCell ref="A190:C190"/>
    <mergeCell ref="A191:C191"/>
    <mergeCell ref="A192:C192"/>
    <mergeCell ref="A193:C193"/>
    <mergeCell ref="A194:C194"/>
    <mergeCell ref="A183:C183"/>
    <mergeCell ref="A184:C184"/>
    <mergeCell ref="A185:C185"/>
    <mergeCell ref="A186:C186"/>
    <mergeCell ref="A187:C187"/>
    <mergeCell ref="A188:C188"/>
    <mergeCell ref="A177:C177"/>
    <mergeCell ref="A178:C178"/>
    <mergeCell ref="A179:C179"/>
    <mergeCell ref="A180:C180"/>
    <mergeCell ref="A181:C181"/>
    <mergeCell ref="A182:C182"/>
    <mergeCell ref="A171:C171"/>
    <mergeCell ref="A172:C172"/>
    <mergeCell ref="A173:C173"/>
    <mergeCell ref="A174:C174"/>
    <mergeCell ref="A175:C175"/>
    <mergeCell ref="A176:C176"/>
    <mergeCell ref="A165:C165"/>
    <mergeCell ref="A166:C166"/>
    <mergeCell ref="A167:C167"/>
    <mergeCell ref="A168:C168"/>
    <mergeCell ref="A169:C169"/>
    <mergeCell ref="A170:C170"/>
    <mergeCell ref="A159:C159"/>
    <mergeCell ref="A160:C160"/>
    <mergeCell ref="A161:C161"/>
    <mergeCell ref="A162:C162"/>
    <mergeCell ref="A163:C163"/>
    <mergeCell ref="A164:C164"/>
    <mergeCell ref="A153:C153"/>
    <mergeCell ref="A154:C154"/>
    <mergeCell ref="A155:C155"/>
    <mergeCell ref="A156:C156"/>
    <mergeCell ref="A157:C157"/>
    <mergeCell ref="A158:C158"/>
    <mergeCell ref="A147:C147"/>
    <mergeCell ref="A148:C148"/>
    <mergeCell ref="A149:C149"/>
    <mergeCell ref="A150:C150"/>
    <mergeCell ref="A151:C151"/>
    <mergeCell ref="A152:C152"/>
    <mergeCell ref="A141:C141"/>
    <mergeCell ref="A142:C142"/>
    <mergeCell ref="A143:C143"/>
    <mergeCell ref="A144:C144"/>
    <mergeCell ref="A145:C145"/>
    <mergeCell ref="A146:C146"/>
    <mergeCell ref="A135:C135"/>
    <mergeCell ref="A136:C136"/>
    <mergeCell ref="A137:C137"/>
    <mergeCell ref="A138:C138"/>
    <mergeCell ref="A139:C139"/>
    <mergeCell ref="A140:C140"/>
    <mergeCell ref="A129:C129"/>
    <mergeCell ref="A130:C130"/>
    <mergeCell ref="A131:C131"/>
    <mergeCell ref="A132:C132"/>
    <mergeCell ref="A133:C133"/>
    <mergeCell ref="A134:C134"/>
    <mergeCell ref="A123:C123"/>
    <mergeCell ref="A124:C124"/>
    <mergeCell ref="A125:C125"/>
    <mergeCell ref="A126:C126"/>
    <mergeCell ref="A127:C127"/>
    <mergeCell ref="A128:C128"/>
    <mergeCell ref="A117:C117"/>
    <mergeCell ref="A118:C118"/>
    <mergeCell ref="A119:C119"/>
    <mergeCell ref="A120:C120"/>
    <mergeCell ref="A121:C121"/>
    <mergeCell ref="A122:C122"/>
    <mergeCell ref="A111:C111"/>
    <mergeCell ref="A112:C112"/>
    <mergeCell ref="A113:C113"/>
    <mergeCell ref="A114:C114"/>
    <mergeCell ref="A115:C115"/>
    <mergeCell ref="A116:C116"/>
    <mergeCell ref="A105:C105"/>
    <mergeCell ref="A106:C106"/>
    <mergeCell ref="A107:C107"/>
    <mergeCell ref="A108:C108"/>
    <mergeCell ref="A109:C109"/>
    <mergeCell ref="A110:C110"/>
    <mergeCell ref="A99:C99"/>
    <mergeCell ref="A100:C100"/>
    <mergeCell ref="A101:C101"/>
    <mergeCell ref="A102:C102"/>
    <mergeCell ref="A103:C103"/>
    <mergeCell ref="A104:C104"/>
    <mergeCell ref="A93:C93"/>
    <mergeCell ref="A94:C94"/>
    <mergeCell ref="A95:C95"/>
    <mergeCell ref="A96:C96"/>
    <mergeCell ref="A97:C97"/>
    <mergeCell ref="A98:C98"/>
    <mergeCell ref="A87:C87"/>
    <mergeCell ref="A88:C88"/>
    <mergeCell ref="A89:C89"/>
    <mergeCell ref="A90:C90"/>
    <mergeCell ref="A91:C91"/>
    <mergeCell ref="A92:C92"/>
    <mergeCell ref="A81:C81"/>
    <mergeCell ref="A82:C82"/>
    <mergeCell ref="A83:C83"/>
    <mergeCell ref="A84:C84"/>
    <mergeCell ref="A85:C85"/>
    <mergeCell ref="A86:C86"/>
    <mergeCell ref="A75:C75"/>
    <mergeCell ref="A76:C76"/>
    <mergeCell ref="A77:C77"/>
    <mergeCell ref="A78:C78"/>
    <mergeCell ref="A79:C79"/>
    <mergeCell ref="A80:C80"/>
    <mergeCell ref="A69:C69"/>
    <mergeCell ref="A70:C70"/>
    <mergeCell ref="A71:C71"/>
    <mergeCell ref="A72:C72"/>
    <mergeCell ref="A73:C73"/>
    <mergeCell ref="A74:C74"/>
    <mergeCell ref="A63:C63"/>
    <mergeCell ref="A64:C64"/>
    <mergeCell ref="A65:C65"/>
    <mergeCell ref="A66:C66"/>
    <mergeCell ref="A67:C67"/>
    <mergeCell ref="A68:C68"/>
    <mergeCell ref="A57:C57"/>
    <mergeCell ref="A58:C58"/>
    <mergeCell ref="A59:C59"/>
    <mergeCell ref="A60:C60"/>
    <mergeCell ref="A61:C61"/>
    <mergeCell ref="A62:C62"/>
    <mergeCell ref="A51:C51"/>
    <mergeCell ref="A52:C52"/>
    <mergeCell ref="A53:C53"/>
    <mergeCell ref="A54:C54"/>
    <mergeCell ref="A55:C55"/>
    <mergeCell ref="A56:C56"/>
    <mergeCell ref="A45:C45"/>
    <mergeCell ref="A46:C46"/>
    <mergeCell ref="A47:C47"/>
    <mergeCell ref="A48:C48"/>
    <mergeCell ref="A49:C49"/>
    <mergeCell ref="A50:C50"/>
    <mergeCell ref="A39:C39"/>
    <mergeCell ref="A40:C40"/>
    <mergeCell ref="A41:C41"/>
    <mergeCell ref="A42:C42"/>
    <mergeCell ref="A43:C43"/>
    <mergeCell ref="A44:C44"/>
    <mergeCell ref="A33:C33"/>
    <mergeCell ref="A34:C34"/>
    <mergeCell ref="A35:C35"/>
    <mergeCell ref="A36:C36"/>
    <mergeCell ref="A37:C37"/>
    <mergeCell ref="A38:C38"/>
    <mergeCell ref="A27:C27"/>
    <mergeCell ref="A28:C28"/>
    <mergeCell ref="A29:C29"/>
    <mergeCell ref="A30:C30"/>
    <mergeCell ref="A31:C31"/>
    <mergeCell ref="A32:C32"/>
    <mergeCell ref="A21:C21"/>
    <mergeCell ref="A22:C22"/>
    <mergeCell ref="A23:C23"/>
    <mergeCell ref="A24:C24"/>
    <mergeCell ref="A25:C25"/>
    <mergeCell ref="A26:C26"/>
    <mergeCell ref="A18:C18"/>
    <mergeCell ref="A19:C19"/>
    <mergeCell ref="A20:C20"/>
    <mergeCell ref="A9:C9"/>
    <mergeCell ref="A10:C10"/>
    <mergeCell ref="A11:C11"/>
    <mergeCell ref="A12:C12"/>
    <mergeCell ref="A13:C13"/>
    <mergeCell ref="A14:C14"/>
    <mergeCell ref="A1:I1"/>
    <mergeCell ref="A2:I2"/>
    <mergeCell ref="A4:I4"/>
    <mergeCell ref="A6:C6"/>
    <mergeCell ref="A7:C7"/>
    <mergeCell ref="A8:C8"/>
    <mergeCell ref="A15:C15"/>
    <mergeCell ref="A16:C16"/>
    <mergeCell ref="A17:C17"/>
  </mergeCells>
  <pageMargins left="0.70866141732283472" right="0.70866141732283472" top="0.74803149606299213" bottom="0.74803149606299213" header="0.31496062992125984" footer="0.31496062992125984"/>
  <pageSetup paperSize="9" scale="84" orientation="landscape" horizontalDpi="4294967294" verticalDpi="4294967294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8</vt:i4>
      </vt:variant>
      <vt:variant>
        <vt:lpstr>Imenovani rasponi</vt:lpstr>
      </vt:variant>
      <vt:variant>
        <vt:i4>4</vt:i4>
      </vt:variant>
    </vt:vector>
  </HeadingPairs>
  <TitlesOfParts>
    <vt:vector size="12" baseType="lpstr">
      <vt:lpstr>BILJEŠKE</vt:lpstr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' Račun prihoda i rashoda'!Podrucje_ispisa</vt:lpstr>
      <vt:lpstr>'POSEBNI DIO'!Podrucje_ispisa</vt:lpstr>
      <vt:lpstr>'Prihodi i rashodi po izvorima'!Podrucje_ispisa</vt:lpstr>
      <vt:lpstr>'Rashodi prema funkcijskoj kl'!Podrucje_ispisa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RACUNOVODSTVO0005</dc:creator>
  <cp:lastModifiedBy>RACUNOVODSTVO0005</cp:lastModifiedBy>
  <cp:lastPrinted>2023-10-17T06:23:44Z</cp:lastPrinted>
  <dcterms:created xsi:type="dcterms:W3CDTF">2015-06-05T18:17:20Z</dcterms:created>
  <dcterms:modified xsi:type="dcterms:W3CDTF">2024-01-04T07:33:12Z</dcterms:modified>
</cp:coreProperties>
</file>